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195" windowHeight="11055" activeTab="2"/>
  </bookViews>
  <sheets>
    <sheet name="1. Сведения об объёмах финансир" sheetId="1" r:id="rId1"/>
    <sheet name="2.Сведения о достижении цел ин" sheetId="2" r:id="rId2"/>
    <sheet name="3. Отчёт об исполнении" sheetId="3" r:id="rId3"/>
  </sheets>
  <definedNames>
    <definedName name="_ftn1" localSheetId="0">'1. Сведения об объёмах финансир'!#REF!</definedName>
    <definedName name="_ftn2" localSheetId="0">'1. Сведения об объёмах финансир'!#REF!</definedName>
    <definedName name="_ftn3" localSheetId="0">'1. Сведения об объёмах финансир'!#REF!</definedName>
    <definedName name="_ftn4" localSheetId="0">'1. Сведения об объёмах финансир'!#REF!</definedName>
    <definedName name="_ftnref1" localSheetId="0">'1. Сведения об объёмах финансир'!$D$4</definedName>
    <definedName name="_ftnref2" localSheetId="0">'1. Сведения об объёмах финансир'!$E$4</definedName>
    <definedName name="_ftnref3" localSheetId="0">'1. Сведения об объёмах финансир'!$F$4</definedName>
    <definedName name="_ftnref4" localSheetId="0">'1. Сведения об объёмах финансир'!$G$4</definedName>
    <definedName name="_xlnm._FilterDatabase" localSheetId="0" hidden="1">'1. Сведения об объёмах финансир'!$E$1:$E$68</definedName>
    <definedName name="_xlnm.Print_Titles" localSheetId="0">'1. Сведения об объёмах финансир'!$5:$5</definedName>
    <definedName name="_xlnm.Print_Titles" localSheetId="1">'2.Сведения о достижении цел ин'!$3:$3</definedName>
    <definedName name="_xlnm.Print_Titles" localSheetId="2">'3. Отчёт об исполнении'!$5:$5</definedName>
  </definedNames>
  <calcPr fullCalcOnLoad="1"/>
</workbook>
</file>

<file path=xl/sharedStrings.xml><?xml version="1.0" encoding="utf-8"?>
<sst xmlns="http://schemas.openxmlformats.org/spreadsheetml/2006/main" count="436" uniqueCount="261">
  <si>
    <t>Органы местного самоуправления на основании заявок, соглашений обеспечены средствами областного бюджета для получения педагогическими работниками муниципальных образовательных организаций не реже одного раза в три года дополнительного профессионального образования по профилю педагогической деятельности</t>
  </si>
  <si>
    <t>Подпрограмма "Сохранение, развитие и продвижение русского яыка и культуры Ульяновской области"</t>
  </si>
  <si>
    <t xml:space="preserve"> Министерство, Ю.Н.Носырев, директор ОГБУ «Ульяновский центр организации отдыха и оздоровления»</t>
  </si>
  <si>
    <t xml:space="preserve">Проведение заявочной кампании. </t>
  </si>
  <si>
    <t xml:space="preserve">Свод реестра работников бюджетной сферы подлежащих оздоровлению. </t>
  </si>
  <si>
    <t>Министерство, М.Е. Прокофьева, Н.А.Поворова</t>
  </si>
  <si>
    <t>Финансирование деятельности  аппарата управления Министерства</t>
  </si>
  <si>
    <t>Обеспечение деятельности государственных учреждений, находящихся в ведении Министерства образования и науки Ульяновской области</t>
  </si>
  <si>
    <t>Финансирование в соответствии с потребностью</t>
  </si>
  <si>
    <t>Осуществление капитального ремонта, ликвидация аварийной ситуации</t>
  </si>
  <si>
    <t>Обеспечение получения дошкольного образования в частных дошкольных образовательных организациях</t>
  </si>
  <si>
    <t>О.М.Касимова, Н.А.Козлова, М.Е.Прокофьева, Министерство строительства</t>
  </si>
  <si>
    <t xml:space="preserve">Исключение 1 организации из графика проверок </t>
  </si>
  <si>
    <t xml:space="preserve">Фактическое значение превышает плановое значение в связи с тем, что аттестация педагогических работников проводится на заявительной основе </t>
  </si>
  <si>
    <t>Основное мероприятие «Реализация программы по созданию в Ульяновской области  новых мест в общеобразовательных организациях»</t>
  </si>
  <si>
    <t>численность участников культурно-просветительских мероприятий, популяризирующих русский язык, литературу и культуру России, чел.</t>
  </si>
  <si>
    <t>доля образовательных организаций, в которых созданы коллегиальные органы управления с участием родителей (законных представителей), работодателей, в общем количестве образовательных организаций, %</t>
  </si>
  <si>
    <t>число уровней образования, на которых осуществляется независимая оценка качества образования, ед.</t>
  </si>
  <si>
    <t>количество педагогических работников, аттестованных на квалификационные категории, ед.</t>
  </si>
  <si>
    <t>М.Е.Прокофьева</t>
  </si>
  <si>
    <t xml:space="preserve">Министерство,
О.В.Солнцева
</t>
  </si>
  <si>
    <t xml:space="preserve">Министерство,
Ю.Н.Носырев
</t>
  </si>
  <si>
    <t xml:space="preserve">Т.В.Ашлапова,
М.Е.Прокофьева
</t>
  </si>
  <si>
    <t>Плановое</t>
  </si>
  <si>
    <t xml:space="preserve">Финансовые средства  по данному направлению предоставлены на основании заявок и соглашений  с органами  местного самоуправления </t>
  </si>
  <si>
    <t>январь</t>
  </si>
  <si>
    <t>декабрь</t>
  </si>
  <si>
    <t>март</t>
  </si>
  <si>
    <t>Бюджетные ассигнования предоставлены Министерству образования и науки УО  для реализации текущего мероприятия</t>
  </si>
  <si>
    <t>июнь</t>
  </si>
  <si>
    <t xml:space="preserve">Министерство строительства </t>
  </si>
  <si>
    <t>Министерство промышленности, строительства, жилищно-коммунального комплекса и транспорта Ульяновской области (далее - Министерство строительства)</t>
  </si>
  <si>
    <t>Министерство строительства</t>
  </si>
  <si>
    <t>Завершение строительных работ в соответствии с дорожной картой</t>
  </si>
  <si>
    <t>Выплата премий, поощрений</t>
  </si>
  <si>
    <t>Обеспечение органов местного самоуправления на основании заявок, соглашений  средствами областного бюджета   для выполнения государственных гарантий (в соответствии с мероприятием)</t>
  </si>
  <si>
    <t xml:space="preserve">Предоставление субсидий частным общеобразовательным организациям (в соответствии с мероприятием)  </t>
  </si>
  <si>
    <t>Обеспечение органов местного самоуправления, на основании заявок, соглашений  средствами областного бюджета (в соответствии с мероприятием)</t>
  </si>
  <si>
    <t>3.1.</t>
  </si>
  <si>
    <t>4.2.</t>
  </si>
  <si>
    <t>Министерство образования и науки Ульяновской области (далее - Министерство)</t>
  </si>
  <si>
    <t>Подпрограмма "Развитие среднего профессионального образования в Ульяновской области"</t>
  </si>
  <si>
    <t>1.</t>
  </si>
  <si>
    <t>Министерство</t>
  </si>
  <si>
    <t>2.</t>
  </si>
  <si>
    <t>В досрочный этап задействовано всего 5% от общего числа ППЭ</t>
  </si>
  <si>
    <t>Оплата кредиторской задолженности за 2016 год в сумме 13 670,7 тыс. рублей. Количество поданных заявок - 9 142.</t>
  </si>
  <si>
    <t>Реализовали своё право на отдых 9    человек</t>
  </si>
  <si>
    <t>Лицензирование и государственная аккредитация образовательной деятельности организаций, осуществляющих образовательную деятельность на территории Ульяновской области проводится в соответствии с графиком</t>
  </si>
  <si>
    <t>3.</t>
  </si>
  <si>
    <t>4.</t>
  </si>
  <si>
    <t>5.</t>
  </si>
  <si>
    <t>6.</t>
  </si>
  <si>
    <t>В I квартале социально значимые мероприятия проведены в соответствии с графиком и предусмотренным финансированием, в том числе: конкурс социальн значимых проектов в сфере отдыха и оздоровления детей "Летний Меридиан"; JuniorSkills, Арт-Профи слёт "Профессии будущего"; Фестиваль науки , региональный этап всероссийской олимпиады школьников; региональная конференция "Наука и практика: современные аспекты в непрерывном образовании детей"; областной конкурс "Защитники Отечества"; Ассамблея талантливой молодёжи; конкурс проектов школьных музеев "Сохрани свою историю"</t>
  </si>
  <si>
    <t>Наименование, раздела, мероприятия</t>
  </si>
  <si>
    <t>Наименование целевого индикатора</t>
  </si>
  <si>
    <t>Плановое значение</t>
  </si>
  <si>
    <t>Фактическое значение</t>
  </si>
  <si>
    <t>Процент достижения целевого индикатора (Факт/План)</t>
  </si>
  <si>
    <t>Причины отклонения</t>
  </si>
  <si>
    <t>[1] Графы X  не заполняются</t>
  </si>
  <si>
    <t>Бурова Е.А. 41-79-30</t>
  </si>
  <si>
    <t>Камендровская Т.Ю. 44-48-09</t>
  </si>
  <si>
    <t>4.1.</t>
  </si>
  <si>
    <t xml:space="preserve">2. Сведения об объёмах финансирования </t>
  </si>
  <si>
    <t>1.1.</t>
  </si>
  <si>
    <t>1.2.</t>
  </si>
  <si>
    <t>1.3.</t>
  </si>
  <si>
    <t>1.4.</t>
  </si>
  <si>
    <t>2.1.</t>
  </si>
  <si>
    <t>3.2.</t>
  </si>
  <si>
    <t>№ п/п</t>
  </si>
  <si>
    <t>Наименование раздела, мероприятия</t>
  </si>
  <si>
    <t>Распорядитель средств</t>
  </si>
  <si>
    <t>Планируемый объем финансирования, тыс. руб.</t>
  </si>
  <si>
    <t>Предоставленное финансирование, тыс. руб.</t>
  </si>
  <si>
    <t>Освоение, тыс. руб.</t>
  </si>
  <si>
    <t>В рамках каких соглашений поступают средства из ФБ, МБ и ИИ</t>
  </si>
  <si>
    <t>ФБ</t>
  </si>
  <si>
    <t>ОБ</t>
  </si>
  <si>
    <t>МБ</t>
  </si>
  <si>
    <t>ИИ</t>
  </si>
  <si>
    <t>федеральный бюджет</t>
  </si>
  <si>
    <t>областной бюджет</t>
  </si>
  <si>
    <t>Наименование</t>
  </si>
  <si>
    <t>Исполнитель мероприятия (ИОГВ, ФИО, должность, тел.)</t>
  </si>
  <si>
    <t>Плановый срок реализации мероприятия</t>
  </si>
  <si>
    <t>Фактический срок реализации мероприятия</t>
  </si>
  <si>
    <t>5.6. Предоставление субвенций из областного бюджета бюджетам городских округов Ульяновской области на финансовое обеспечение расходных обязательств, связанных с осуществлением единовременных денежных выплат  педагогическим работникам муниципальных образовательных организаций, реализующих образовательную программу дошкольного образования, имеющим статус молодых специалистов (за исключением педагогических работников, работающих и проживающих в сельских населённых пунктах, рабочих посёлках (посёлках городского типа) Ульяновской области)</t>
  </si>
  <si>
    <t>Выкуп здания под общеобразовательную организацию</t>
  </si>
  <si>
    <t xml:space="preserve">Обеспечение органов местного самоуправления, на основании заявок, соглашений  средствами областного бюджета   (в соответствии с мероприятием) </t>
  </si>
  <si>
    <t>Обеспечение органов местного самоуправления, на основании заявок, соглашений  средствами областного бюджета  (в соответствии с мероприятием)</t>
  </si>
  <si>
    <t>июль</t>
  </si>
  <si>
    <t>октябрь</t>
  </si>
  <si>
    <t xml:space="preserve">1. Основное мероприятие «Реализация образовательных программ среднего профессионального образования и профессионального обучения» </t>
  </si>
  <si>
    <t>1.2. Предоставление субсидий из областного бюджета частным организациям, осуществляющим образовательную деятельность, которым установлены контрольные цифры приёма граждан на обучение по профессиям, специальностям среднего профессионального образования</t>
  </si>
  <si>
    <t>Предоставление субсидий</t>
  </si>
  <si>
    <t>1.1. Создание условий успешной социализации и эффективной самореализации молодёжи</t>
  </si>
  <si>
    <t xml:space="preserve">1. Основное мероприятие «Обеспечение развития молодёжной политики» </t>
  </si>
  <si>
    <t>1.2. Проведение социально значимых мероприятий в сфере образования</t>
  </si>
  <si>
    <t>Проведение мероприятий по созданию условий в соответствии с утверждённым графиком и сметой</t>
  </si>
  <si>
    <t>Министерство, О.В.Солнцева</t>
  </si>
  <si>
    <t>2.2. Предоставление мер социальной поддержки талантливым и одарённым обучающимся, педагогическим и научным работникам образовательных организаций</t>
  </si>
  <si>
    <t>Министерство, О.В.Солнцева, Н.А.Архипова, Н.А.Козлова, А.А.Шкляр</t>
  </si>
  <si>
    <t xml:space="preserve">Министерство,
О.В.Солнцева, М.Е.Прокофьева
</t>
  </si>
  <si>
    <t>2.3. Осуществление выплаты ежемесячной стипендии Губернатора Ульяновской области «Семья»</t>
  </si>
  <si>
    <t>О.В.Солнцева, М.Е.Прокофьева</t>
  </si>
  <si>
    <t>Министерство, С.Ю.Прохорова, и.о. директора ОГБУ «Центр образования и системных инноваций Ульяновской области»</t>
  </si>
  <si>
    <t>О.М.Касимова, директор департамента по надзору и котролю в сфере образования</t>
  </si>
  <si>
    <t>Финансирование  мероприятий  по лицензированию и аккредитации образовательных организаций</t>
  </si>
  <si>
    <t>4. Отчёт об исполнении плана-графика реализации государственной программы по итогам  I квартала 2017 года</t>
  </si>
  <si>
    <t>Финансирование (по всем источникам), тыс. руб.[1]</t>
  </si>
  <si>
    <t>Результат реализации мероприятий ГП (краткое описание, % выполнения работы)/значения целевых индикаторов</t>
  </si>
  <si>
    <t xml:space="preserve">Начало </t>
  </si>
  <si>
    <t xml:space="preserve">Окончание </t>
  </si>
  <si>
    <t>запланированные</t>
  </si>
  <si>
    <t>достигнутые</t>
  </si>
  <si>
    <t>Итого по подпрограмме
в том числе:</t>
  </si>
  <si>
    <t>Фактическое  (освоение)</t>
  </si>
  <si>
    <t>Подпрограмма "Развитие общего образования детей в Ульяновской области"</t>
  </si>
  <si>
    <t>Основное мероприятие "Введение федеральных государственных образовательных стандартов на ступенях начального общего, основного общего и среднего общего образования"</t>
  </si>
  <si>
    <t>2.2.</t>
  </si>
  <si>
    <t>Основное мероприятие "Развитие кадрового потенциала системы общего образования"</t>
  </si>
  <si>
    <t>Предоставление субвенций из областного бюджета бюджетам муниципальных образований в целях финансового обеспечения организации получения педагогическими работниками муниципальных образовательных организаций не реже одного раза в три года дополнительного профессионального образования по профилю педагогической деятельности</t>
  </si>
  <si>
    <t>Основное мероприятие "Содействие развитию начального общего, основного общего и среднего общего образования"</t>
  </si>
  <si>
    <t>Основное мероприятие "Содействие развитию дошкольного образования"</t>
  </si>
  <si>
    <t>6.1.</t>
  </si>
  <si>
    <t>Итого по подпрограмме</t>
  </si>
  <si>
    <t>Подпрограмма "Развитие дополнительного образования детей и реализация мероприятий молодежной политики"</t>
  </si>
  <si>
    <t>Подпрограмма "Организация отдыха, оздоровления детей и работников бюджетной сферы в Ульяновской области"</t>
  </si>
  <si>
    <t>Основное мероприятие "Организация и обеспечение отдыха и оздоровления"</t>
  </si>
  <si>
    <t>Подпрограмма "Обеспечение реализации государственной программы"</t>
  </si>
  <si>
    <t>Основное мероприятие "Обеспечение деятельности государственного заказчика и соисполнителей государственной программы"</t>
  </si>
  <si>
    <t>Всего по государственной программе</t>
  </si>
  <si>
    <t>бюджетные ассигнования федеральный бюджет</t>
  </si>
  <si>
    <t>бюджетные ассигнования областной бюджет</t>
  </si>
  <si>
    <t>Министерство, М.Е.Прокофьева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</si>
  <si>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</si>
  <si>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Н.А.Козлова, Е.В.Чернова</t>
  </si>
  <si>
    <t>8: доля детей в воз-расте от 0 до 7 лет, охваченных разны-ми формами полу-чения дошкольного образования, в об-щем количестве де-тей в возрасте от 0 до 7 лет, %</t>
  </si>
  <si>
    <t>9: доля зданий му-ниципальных до-школьных образова-тельных организа-ций, требующих капитального ре-монта, в общем ко-личестве зданий муниципальных до-школьных образова-тельных организа-ций, %</t>
  </si>
  <si>
    <t>10: доля обучаю-щихся в общеобра-зовательных органи-зациях, занимаю-щихся в одну смену, в общем количестве обучающихся в об-щеобразовательных организациях, %</t>
  </si>
  <si>
    <t>Обеспечение доступности приоритетных объектов и услуг в приоритетных сферах жизнедеятельности инвалидов и других маломобильных групп</t>
  </si>
  <si>
    <t>Министерство, М.Е.Прокофьева, Е.В.Чернова</t>
  </si>
  <si>
    <t xml:space="preserve">4.1. Предоставление субсидий из областного бюджета бюджетам муниципальных образований в целях софинансирования расходных обязательств, связанных с осуществлением капитального ремонта, ликвидацией аварийной ситуации в зданиях муниципальных общеобразовательных организаций, приобретением оборудования, в том числе оборудования, обеспечивающего антитеррористическую защищённость указанных организаций (МОУ Радищевская  СОШ, МО «Радищевский район»; МОУ Тушнинская СОШ, МО «Сенгилеевский район»; МОУ Игнатовская СОШ, МО «Майнский район»; МОУ Павловская СОШ, МОУ Холстовская СОШ, МО «Павловский район»; МОУ Кундюковская СОШ, МОУ Верхнетимерсянская СОШ, МОУ Большенагаткинская СОШ, МО «Цильнинский район»; МОУ Среднеякушкинская СОШ, МОУ Среднсантимировская СОШ, МО «Новомалыклинский район»; МОУ СОШ № 2, МОУ СОШ № 3, МОУ Старотимошкинская СОШ, МО «Барышский район»; МОУ Инзенская СОШ № 2, МО «Инзенский район»)
</t>
  </si>
  <si>
    <t>апрель</t>
  </si>
  <si>
    <t>Предоставление субсидий из областного бюджета бюджетам муниципальных образований на закупку школьных автобусов</t>
  </si>
  <si>
    <t xml:space="preserve">Проведение социально значимых мероприятий в соответствии с утверждённым графиком и сметой </t>
  </si>
  <si>
    <t>Выплата стипендий</t>
  </si>
  <si>
    <t xml:space="preserve">Обеспечение органов местного самоуправления, на основании заявок, соглашений  средствами областного бюджета  (в соответствии с мероприятием) </t>
  </si>
  <si>
    <t xml:space="preserve">Обеспечение органов местного самоуправления, на основании заявок, соглашений  средствами областного бюджета (в соответствии с мероприятием) </t>
  </si>
  <si>
    <t>6. Основное мероприятие «Реализация программы по созданию в Ульяновской области  новых мест в общеобразовательных организациях»</t>
  </si>
  <si>
    <t xml:space="preserve"> Министерство, А.А. Шкляр, директор департамента профессионального образования и науки</t>
  </si>
  <si>
    <t xml:space="preserve">Подпрограмма "Развитие дополнительного образования детей и реализация мероприятий молодежной политики" </t>
  </si>
  <si>
    <t>доля обучающихся общеобразовательных организаций, обучение которых осуществляется в соответствии с требованиями ФГОС, в общей численности обучающихся общеобразовательных организаций, %</t>
  </si>
  <si>
    <t>Основное мероприятие 1 "Введение федеральных государственных образовательных стандартов на ступенях начального общего, основного общего и среднего общего образования"</t>
  </si>
  <si>
    <t>Основное мероприятие 5 "Содействие развитию дошкольного образования"</t>
  </si>
  <si>
    <t xml:space="preserve">доля воспитанников образовательных организаций, осваивающих основные общеобразовательные программы дошкольного образования в соответствии с федеральным государственным образовательным стандартом (далее – ФГОС), в общей численности воспитанников образовательных организаций, реализующих основные общеобразовательные программы дошкольного образования, %
</t>
  </si>
  <si>
    <t>3. Сведения о достижении целевых индикаторов по итогам за I квартал  2017 года</t>
  </si>
  <si>
    <t xml:space="preserve">Основное мероприятие «Реализация образовательных программ среднего профессионального образования и профессионального обучения» </t>
  </si>
  <si>
    <t>Предоставление субсидий из областного бюджета частным организациям, осуществляющим образовательную деятельность, которым установлены контрольные цифры приёма граждан на обучение по профессиям, специальностям среднего профессионального образования</t>
  </si>
  <si>
    <t xml:space="preserve">Основное мероприятие «Обеспечение развития молодёжной политики» </t>
  </si>
  <si>
    <t>Создание условий успешной социализации и эффективной самореализации молодёжи</t>
  </si>
  <si>
    <t>Проведение социально значимых мероприятий в сфере образования</t>
  </si>
  <si>
    <t xml:space="preserve">Основное мероприятие  «Развитие потенциала талантливых молодых людей, в том числе являющихся молодыми специалистами» </t>
  </si>
  <si>
    <t>Предоставление на территории Ульяновской области лицам, имеющим статус молодых специалистов, мер социальной поддержки</t>
  </si>
  <si>
    <t xml:space="preserve">Предоставление мер социальной поддержки талантливым и одарённым обучающимся, педагогическим и научным работникам образовательных организаций
</t>
  </si>
  <si>
    <t>2.3.</t>
  </si>
  <si>
    <t>Осуществление выплаты ежемесячной стипендии Губернатора Ульяновской области «Семья»</t>
  </si>
  <si>
    <t>Основное мероприятие 1 "Обеспечение развития молодёжной политики"</t>
  </si>
  <si>
    <t xml:space="preserve">доля детей в возрасте от 5 до 18 лет, обеспеченных дополнительным образованием, в общей численности детей в возрасте от 5 до 18 лет, %
</t>
  </si>
  <si>
    <t>Организация и обеспечение отдыха детей в загородных лагерях отдыха и оздоровления детей, в специализированных (профильных), палаточных лагерях и в детских лагерях, организованных образовательными организациями, осуществляющими организацию отдыха и оздоровления обучающихся в каникулярное время</t>
  </si>
  <si>
    <t>Обеспечение оздоровления работников бюджетной сферы в Ульяновской области, в том числе предоставление субсидий из областного бюджета бюджетам муниципальных образований в целях финансового обеспечения оздоровления работников бюджетной сферы Ульяновской области</t>
  </si>
  <si>
    <t xml:space="preserve">Обеспечение деятельности центрального аппарата Министерства образования и науки Ульяновской области
</t>
  </si>
  <si>
    <t>Обеспечение деятельности  областных государственных учреждений, подведомственных Министерству, в том числе создание условий для укрепления материально-технической базы, эффективного использования энергетических ресурсов, соблюдения требований пожарной безопасности, выполнения текущего ремонта, а также информатизации</t>
  </si>
  <si>
    <t xml:space="preserve">Лицензирование и государственная аккредитация образовательной деятельности организаций, осуществляющих образовательную деятельность на территории Ульяновской области
</t>
  </si>
  <si>
    <t>Основное мероприятие "Осуществление переданных органам государственной власти субъектов Российской Федерации в соответствии с частью 1 статьи 7 Федерального закона от 29.12.2012 № 273-ФЗ «Об образовании в Российской Федерации» полномочий Российской Федерации в сфере образования"</t>
  </si>
  <si>
    <t>Осуществление переданных органам государственной власти субъектов Российской Федерации полномочий Российской Федерации по государственному контролю (надзору) в сфере образования за деятельностью организаций, осуществляющих образовательную деятельность на территории субъекта Российской Федерации, а также органов местного самоуправления, осуществляющих управление в сфере образования</t>
  </si>
  <si>
    <t>доля пунктов проведения экзаменов, оснащённых принтерами для использования технологии «Печать контрольных измерительных материалов в пункте проведения экзамена», в общем количестве пунктов проведения экзаменов в день проведения экзаменов, %</t>
  </si>
  <si>
    <t>количество проверок, проведённых в рамках осуществления государственного контроля (надзора) в сфере образования за деятельностью организаций, осуществляющих образовательную деятельность на территории Ульяновской области (за исключениием организаций, указанных в пункте 7 части 1 статьи 6 Федерального закона «Об образовании в Российской Федерации»), а также органов местного самоуправления, осуществляющих управление в сфере образования на соответствующей территории, ед.</t>
  </si>
  <si>
    <t>Министерство, Н.А.Козлова, директор департамента общего образования, Е.В.Чернова, главный специалист-эксперт, М.Е.Прокофьева, референт отдела экономики, межбюджетных отношений и контроля</t>
  </si>
  <si>
    <t xml:space="preserve">Финансовые средства  по данному направлению предоставлены на основании заявок и соглашений  с частными общеобразовательными организациями </t>
  </si>
  <si>
    <t>Органы местного самоуправления на основании заявок, соглашений  обеспечены средствами областного бюджета для выплаты осуществления ежемесячных денежных выплат обучающимся 10-х и 11-х классов муниципальных общеобразовательных организаций</t>
  </si>
  <si>
    <t>Органы местного самоуправления на основании заявок, соглашений  обеспечены средствами областного бюджета  для приобретения   бесплатных специальных учебников и учебных пособий, иной учебной литературы, а также оказания  услуг сурдопереводчиков и тифлосурдопереводчиков  (в разрезе МО)</t>
  </si>
  <si>
    <t>О.В.Солнцева, заместитель министра образования и науки Ульяновской области – директор департамента дополнительного образования, воспитания и молодёжной политики,М.Е.Прокофьева</t>
  </si>
  <si>
    <t xml:space="preserve">Обеспечение органов местного самоуправления и подведомственных организаций на основании заявок, соглашений  средствами областного бюджета  (в соответствии с мероприятием) </t>
  </si>
  <si>
    <t>ВСЕГО  ПО ГОСУДАРСТВЕННОЙ ПРОГРАММЕ,
в том числе:</t>
  </si>
  <si>
    <t>Подпрограмма «Развитие общего образования детей в Ульяновской области»</t>
  </si>
  <si>
    <t>Органы местного самоуправления на основании заявок, соглашений обеспечены средствами областного бюджета  для выплаты ежемесячной доплаты за наличие учёной степени кандидата наук или доктора наук педагогическим работни-кам муниципальных общеобразовательных организаций (в разрезе МО)</t>
  </si>
  <si>
    <t xml:space="preserve">Отчёт об исполнении государственной программы Ульяновской области «Развитие и модернизация образования в Ульяновской области» на 2014-2020 годы по итогам I квартала  2017 года
</t>
  </si>
  <si>
    <t>Предоставление субвенций из областного бюджета бюджетам муниципальных образований в целях обеспечения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образования, а также обеспечения дополнительного образования в муниципальных образовательных организациях</t>
  </si>
  <si>
    <t>Предоставление субвенций из областного бюджета бюджетам муниципальных образований на финансовое обеспечение расходных обязательств, связанных с осуществлением ежемесячной доплаты за наличие учёной степени кандидата наук или доктора наук педагогическим работникам муниципальных общеобразовательных организаций, имеющим учёную степень и замещающим (занимающим) в указанных общеобразовательных организациях штатные должности, предусмотренные квалификационными справочниками или профессиональными стандартами</t>
  </si>
  <si>
    <t>5.2.</t>
  </si>
  <si>
    <t xml:space="preserve">Предоставление  субвенций из областного бюджета бюджетам муниципальных  образований на обеспечение  государственных гарантий реализации прав на получение  общедоступного и   бесплатного дошкольного образования в муниципальных дошкольных образовательных организациях  </t>
  </si>
  <si>
    <t xml:space="preserve">Предоставление субсидий из областного бюджета частным дошкольным образовательным организациям на финансовое обеспечение получения дошкольного образования
</t>
  </si>
  <si>
    <t>5.3.</t>
  </si>
  <si>
    <t xml:space="preserve">Предоставление субсидий из областного бюджета бюджетам муниципальных образований в целях софинансирования расходных обязательств, связанных с осуществлением строительства зданий дошкольных образовательных организаций, устройством внутридомовых соружений, благоустройством территорий, приобретением и установкой оборудования </t>
  </si>
  <si>
    <t>5.4.</t>
  </si>
  <si>
    <t xml:space="preserve">5.2. Предоставление  субвенций из областного бюджета бюджетам муниципальных  образований на обеспечение  государственных гарантий реализации прав на получение  общедоступного и   бесплатного дошкольного образования в муниципальных дошкольных образовательных организациях  </t>
  </si>
  <si>
    <t>5.3. Предоставление субсидий из областного бюджета частным дошкольным образовательным организациям на финансовое обеспечение получения дошкольного образования</t>
  </si>
  <si>
    <t>5.4. Предоставление субсидий из областного бюджета бюджетам муниципальных образований в целях софинансирования расходных обязательств, связанных с осуществлением строительства зданий дошкольных образовательных организаций, устройством внутридомовых соружений, благоустройством территорий, приобретением и установкой оборудования (детский сад по ул. Восточная, дом 18, МО «г. Димитровград»)</t>
  </si>
  <si>
    <t>Предоставление субвенций из областного бюджета бюджетам муниципальных образований в целях финансового обеспечения осуществления государственных полномочий по предоставлению родителям (законным представителям) детей, посещающих муниципальные и частные образовательные организации, реализующие образовательную программу дошкольного образования, компенсации части внесённой в соответствующие образовательные организации родительской платы за присмотр и уход за детьми</t>
  </si>
  <si>
    <t>5.5.</t>
  </si>
  <si>
    <t>5.6.</t>
  </si>
  <si>
    <t>Предоставление субвенций из областного бюджета бюджетам городских округов Ульяновской области на финансовое обеспечение расходных обязательств, связанных с осуществлением единовременных денежных выплат  педагогическим работникам муниципальных образовательных организаций, реализующих образовательную программу дошкольного образования, имеющим статус молодых специалистов (за исключением педагогических работников, работающих и проживающих в сельских населённых пунктах, рабочих посёлках (посёлках городского типа) Ульяновской области)</t>
  </si>
  <si>
    <t>2.2. Реализация мероприятий в сфере обеспечения доступности приоритетных объектов и услуг в приоритетных сферах жизнедеятельности инвалидов и других маломобильных групп (МБДОУ д/с № 101, МБДОУ д/с № 190, МО «г.Ульяновск»; МБДОУ «Детский сад № 46 «Одуванчик» города Димитровграда Ульяновской области»; ОГКОУ «Школа для обучающихся с ограниченными возможностями здоровья № 19», ОГКОУ «Школа для обучающихся с ограниченными возможностями здоровья № 39», ОГКОУ «Школа-интернат для обучающихся с ограниченными возможностями здоровья № 91»; МБОУ ДО города Ульяновска «Центр детского творчества № 1»; МБОУ ДОД Дом детского творчества города Димитровграда Ульяновской области)</t>
  </si>
  <si>
    <t>Выплата денежного поощрения лучшим учителям образовательных организаций, реализующих образовательные программы начального общего, основного общего и среднего общего образования</t>
  </si>
  <si>
    <t xml:space="preserve">Предоставление субсидий из областного бюджета бюджетам муниципальных образований в целях софинансирования расходных обязательств, связанных с осуществлением капитального ремонта, ликвидацией аварийной ситуации в зданиях муниципальных общеобразовательных организаций, приобретением оборудования, в том числе оборудования, обеспечивающего антитеррористическую защищённость указанных организаций 
</t>
  </si>
  <si>
    <t>Предоставление субсидий из областного бюджета бюджетам муниципальных образований в целях софинансирования расходных обязательств, связанных с приобретением школьных автобусов</t>
  </si>
  <si>
    <t>4.3.</t>
  </si>
  <si>
    <t xml:space="preserve">Предоставление субсидий из областного бюджета бюджетам муниципальных образований в целях софинансирования расходных обязательств, связанных с созданием в общеобразовательных организациях, расположенных в сельской местности, условий для занятий физической культурой и спортом </t>
  </si>
  <si>
    <t>4.2. Предоставление субсидий из областного бюджета бюджетам муниципальных образований в целях софинансирования расходных обязательств, связанных с приобретением школьных автобусов</t>
  </si>
  <si>
    <t xml:space="preserve">4.3. Предоставление субсидий из областного бюджета бюджетам муниципальных образований в целях софинансирования расходных обязательств, связанных с созданием в общеобразовательных организациях, расположенных в сельской местности, условий для занятий физической культурой и спортом (МБОУ Баратаевская СШ, МО «г. Ульяновск»; МКОУ Архангельская СШ, МКОУ Крестовогородищинская СШ, МКОУ Озерская СШ, МО «Чердаклинский район»; МКОУ Оськинская СШ, МКОУ Вагусская СШ, МО «Инзенский район»; МКОУ СШ с. Рязаново, МО «Мелекесский район»; МОУ Вешкаймская СОШ № 1, МОУ Каргинская СОШ, МО «Вешкаймский район»; МОУ Краснореченская СШ, МОУ Большекандалинская СШ, МО «Старомайнский район»; МОУ Елховоозерская СШ, МОУ Среднетемерсянская СШ, МОУ Степноанненковская СОШ, МО «Цильнинский район»; МОУ СОШ № 2 с. Кузоватово, МО «Кузоватовский район»; МОУ Зеленорощинская СШ, МОУ Охотничьевская СОШ, МО «Ульяновский район»; МБОУ Славкинская СШ, МБОУ Канадейская СШ, МОУ Прасковьинская СШ, МО «Николаевский район»; МОУ Троицко-Сунгурская СШ, МО «Новоспасский район»; МКОУ Тагайская СШ, МОУ Загоскинская СОШ, МО «Майнский район»; </t>
  </si>
  <si>
    <t>МБОУ Октябрьская СШ, МОУ Калиновская СШ, МО «Радищевский район»; МОУ Криушинская СШ, МО «г. Новоульяновск»; МКОУ Юрловская ОШ, МО «Базарносызганский район»; МКОУ Среднетерешанская СШ, МО «Старокулаткинский район»; МКОУ Устьуренская СШ, МКОУ Уренокарлинская СШ, МО «Карсунский район»)</t>
  </si>
  <si>
    <t>Министерство, Т.В.Галушкина, М.Е.Прокофьева</t>
  </si>
  <si>
    <t xml:space="preserve">Предоставление субсидий из областного бюджета бюджетам муниципальных образований  в целях софинансирования расходных обязательств, связанных с осуществлением ремонта зданий и сооружений муниципальных дошкольных образовательных организаций, находящихся в аварийном состоянии, с устройством внутридомовых сооружений, благоустройством территорий, приобретениием и установкой оборудования, в том числе оборудования, обеспечивающего антитеррористическую защищённость </t>
  </si>
  <si>
    <t>5.1.</t>
  </si>
  <si>
    <t xml:space="preserve">Н.А.Козлова,
М.Е.Прокофьева
</t>
  </si>
  <si>
    <t>5.1. Предоставление субсидий из областного бюджета бюджетам муниципальных образований  в целях софинансирования расходных обязательств, связанных с осуществлением ремонта зданий и сооружений муниципальных дошкольных образовательных организаций, находящихся в аварийном состоянии, с устройством внутридомовых сооружений, благоустройством территорий, приобретениием и установкой оборудования, в том числе оборудования, обеспечивающего антитеррористическую защищённость (МДОУ № 2 «Солнышко» р.п. Чердаклы, МО «Чердаклинский район»; МДОУ «АБВГДейка», МО «г. Новоульяновск», д/с № 250, б-р Львовский, 13, МО «г. Ульяновск»)</t>
  </si>
  <si>
    <t xml:space="preserve">Предоставление субвенций из областного бюджета бюджетам муниципальных образований на финансовое обеспечение расходных обязательств, связанных с осуществлением обучающимся 10-х и 11-х (12-х) классов муниципальных общеобразовательных организаций ежемесячных денежных выплат
</t>
  </si>
  <si>
    <t>Основное мероприятие "Создание условий для обучения детей с ограниченными возможностями здоровья"</t>
  </si>
  <si>
    <t xml:space="preserve">Предоставление субвенций из областного бюджета бюджетам муниципальных образований на финансовое обеспечение расходных обязательств, связанных с предоставлением бесплатно специальных учебников и учебных пособий, иной учебной литературы, а также услуг сурдопереводчиков и тифлосурдопереводчиков при получении обучающимися с ограниченными возможностями здоровья (далее – ОВЗ) образования в муниципальных образовательных организациях
</t>
  </si>
  <si>
    <t>Реализация мероприятий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</t>
  </si>
  <si>
    <t>Предоставление субсидий из областного бюджета частным общеобразовательным организациям, осуществляяющим образовательную деятельность по имеющим государственную аккредитацию основным общеобразовательным программам, на финансовое обеспечение получения дошкольного, начального общего, основного общего, среднего общего образования</t>
  </si>
  <si>
    <t>Проводятся мероприятия по подготовке к реализации мероприятий в сфере обеспечения доступности приоритетных объектов и услуг в приоритетных сферах жизнедеятельности инвалидов и других маломобильных групп (составляется сметная докуентация на проведение работ, проводится мониторинг ценообразования на спец.оборудование)</t>
  </si>
  <si>
    <t>6 общеобразовательных организации провели конкурсные процедуры на ремонтные работы. Проводятся мероприятия по подготовке к реализации осуществления ремонтных работ и ликвидации аварийной ситуации (проводятся конкурсные процедуры по определению подрядных организаций)</t>
  </si>
  <si>
    <t>Проведён конкурсный отбор общеобразовательных организаций, с победителями состоялось совещание по вопросам стандарта оснащения спортивных залов и составления проектно-сметной документации</t>
  </si>
  <si>
    <t>В соответствии с проведённым мониторингом потребности в приобретении школьных автобусов ведётся работа по подготовке конкурсной документации на приобретение школьных автобусов</t>
  </si>
  <si>
    <t>В настоящее время в образовательных организациях проводятся мероприятия по подготовке к реализации осуществления ремонтных работ и ликвидации аварийной ситуации</t>
  </si>
  <si>
    <t>Мероприятия проведены в соответствии с утверждённым графиком и сметой.</t>
  </si>
  <si>
    <t>Финансовые средства направлены на выплату премий и поощрений талантливым и одарённым обучающимся, педагогическим и научным работникам образовательных организаций.</t>
  </si>
  <si>
    <t>Бюджетные ассигнования  предоставлены подведомственным Министерству образованию и науки УО учреждениям для обеспечения их деятельности в соответствии с заявками.</t>
  </si>
  <si>
    <t>Средства федерального бюджета перечислены в полном объёме Министерству на осуществление полномочий по государственному контролю (надзору) в сфере образования за деятельностью организаций, осуществляющих образовательную деятельность на территории Ульяновской области. Финансирование произведено в соответствии с потребностью.</t>
  </si>
  <si>
    <t>Министерство строительство</t>
  </si>
  <si>
    <t xml:space="preserve">Министерство </t>
  </si>
  <si>
    <t>Предоставление субсидий из областного бюджета бюджетам муниципальных образований в целях софинансирования расходных обязательств, связанных с осуществлением модернизации инфраструктуры общего образования (проведение капитального ремонта, реконструкции, строительства зданий, пристроя к зданиям общеобразовательных организаций, приобретение (выкуп), в том числе оснащение новых мест в общеобразовательных организациях средствами обучения и воспитания, необходимыми для реализации образовательных программ начального общего, основного общего и среднего общего образования)</t>
  </si>
  <si>
    <t>Разработка и распространение в системах среднего профессионального и высшего образования новых образовательных технологий, форм организации образовательного процесса в рамках реализацииФедеральной целевой программы развития образования на 2016 - 2020 годы</t>
  </si>
  <si>
    <t>Создание базовых профессиональных образовательных организаций, обеспечивающих поддержку региональных систем инклюзивного профессионального образования инвалидов</t>
  </si>
  <si>
    <t>Предоставление субсидий автономной некоммерческой организации дополнительного образования "Центр кластерного развития Ульяновской области" в целях финансового обеспечения затрат, связанных с проведением на территории Ульяновской области Отборочных соревнований на право участия в Финале Национального чемпионата "Молодые профессионалы" (WorldSkills Russia)</t>
  </si>
  <si>
    <t>Основное мероприятие "Создание условий, обеспечивающих доступность дополнительных общеобразовательных программ естественно-научной и технической направленности для обучающихся"</t>
  </si>
  <si>
    <t>Предоставление субсидии автономной некоммерческой организации дополнительного образования "Центр кластерного развития Ульяновской области" в целях финансового обеспечения затрат, связанных с созданием и эксплуатацией детского технопарка на территории Ульяновской области</t>
  </si>
  <si>
    <t>Предоставление субвенций из областного бюджета бюджетам муниципальных образований на осуществление переданных органам местного самоуправления государственных полномочий Ульяновской области по организации и обеспечению отдыха детей, обучающихся в общеобразовательных организациях, за исключением детей-сирот и детей, оставшихся без попечения родителей, находящихся в образовательных организациях для детей-сирот и детей, оставшихся без попечения родителей, и детей, находящихся в трудной жизненной ситуации, в лагерях, организованных образовательными организациями, осуществляющими организацию отдыха и оздоровления обучающихся в каникулярное время (с дневным пребыванием)</t>
  </si>
  <si>
    <t>Развитие национально-региональной системы независимой оценки качества общего образования через реализацию пилотных региональных проектов и создание национальных механизмов оценки качества</t>
  </si>
  <si>
    <r>
      <t>Целевой индикатор 1:</t>
    </r>
    <r>
      <rPr>
        <sz val="12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количество пунктов приёма экзаменов, в которых созданы условия для проведения государственной итоговой аттестации, соответствующие требованиям, установленным Федеральной службой по надзору в сфере образования и науки, ед.</t>
    </r>
  </si>
  <si>
    <r>
      <t>Целевой индикатор 3:</t>
    </r>
    <r>
      <rPr>
        <sz val="12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уровень достижения плановых значений целевых индикаторов государственной программы, %</t>
    </r>
  </si>
  <si>
    <r>
      <t xml:space="preserve">Целевой индикатор 4: </t>
    </r>
    <r>
      <rPr>
        <sz val="10"/>
        <color indexed="8"/>
        <rFont val="Times New Roman"/>
        <family val="1"/>
      </rPr>
      <t xml:space="preserve">удельный расход электрической энергии на снабжение областных государственных общеобразовательных организаций и организаций дополнительного образования (в расчёте на 1 кв. метр общей площади), </t>
    </r>
    <r>
      <rPr>
        <sz val="12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кВт/ кв. м</t>
    </r>
  </si>
  <si>
    <r>
      <t>Целевой индикатор 5:</t>
    </r>
    <r>
      <rPr>
        <sz val="10"/>
        <color indexed="8"/>
        <rFont val="Times New Roman"/>
        <family val="1"/>
      </rPr>
      <t xml:space="preserve"> Удельный расход тепловой энергии на снабжение областных государственных общеобразовательных организаций и организаций дополнительного образования (в расчёте на 1 кв. метр общей площади), гкал/кв. м</t>
    </r>
  </si>
  <si>
    <r>
      <t xml:space="preserve">Целевой индикатор 6: </t>
    </r>
    <r>
      <rPr>
        <sz val="10"/>
        <color indexed="8"/>
        <rFont val="Times New Roman"/>
        <family val="1"/>
      </rPr>
      <t>удельный расход холодной воды на снабжение областных государственных общеобразовательных организаций и организаций дополнительного образования (в расчёте на 1 человека), куб. м/чел.</t>
    </r>
  </si>
  <si>
    <r>
      <t xml:space="preserve">Целевой индикатор 7: </t>
    </r>
    <r>
      <rPr>
        <sz val="10"/>
        <color indexed="8"/>
        <rFont val="Times New Roman"/>
        <family val="1"/>
      </rPr>
      <t>удельный расход горячей воды на снабжение областных государственных общеобразовательных организаций и организаций дополнительного образования (в расчёте на 1 человека), куб. м/чел.</t>
    </r>
  </si>
  <si>
    <r>
      <t xml:space="preserve">Целевой индикатор 8: </t>
    </r>
    <r>
      <rPr>
        <sz val="10"/>
        <color indexed="8"/>
        <rFont val="Times New Roman"/>
        <family val="1"/>
      </rPr>
      <t>удельный расход природного газа на снабжение областных государственных общеобразовательных организаций и организаций дополнительного образования (в расчёте на 1 человека), куб. м/чел.</t>
    </r>
  </si>
  <si>
    <r>
      <t xml:space="preserve">Целевой индикатор 9: </t>
    </r>
    <r>
      <rPr>
        <sz val="10"/>
        <color indexed="8"/>
        <rFont val="Times New Roman"/>
        <family val="1"/>
      </rPr>
      <t>отношение экономии энергетических ресурсов и воды в стоимостном выражении, достижение которой планируется в результате реализации энергосервисных договоров (контрактов), заключённых областными государственными общеобразовательными организациями и организациями дополнительного образования, тыс. рублей</t>
    </r>
  </si>
  <si>
    <r>
      <t xml:space="preserve">Целевой индикатор 10: </t>
    </r>
    <r>
      <rPr>
        <sz val="10"/>
        <color indexed="8"/>
        <rFont val="Times New Roman"/>
        <family val="1"/>
      </rPr>
      <t>количество энергосервисных договоров (контрактов), заключённых областными государственными общеобразовательными организациями и организациями дополнительного образования, шт.</t>
    </r>
  </si>
  <si>
    <t xml:space="preserve">Подпрограмма "Сохранение, развитие и продвижение русского языка в Ульяновской области"
</t>
  </si>
  <si>
    <t>Финансирование по заявкам муниципальных образований</t>
  </si>
  <si>
    <t xml:space="preserve">6.1. Предоставление субсидий из областного бюджета бюджетам муниципальных образований в целях софинансирования расходных обязательств, связанных с осуществлением модернизации инфраструктуры общего образования (проведение капитального ремонта, реконструкции, строительства зданий, пристроя к зданиям общеобразовательных организаций, приобретение (выкуп), в том числе оснащение новых мест в общеобразовательных организациях средствами обучения и воспитания, необходимыми для реализации образовательных программ начального общего, основного общего и среднего общего образования) </t>
  </si>
  <si>
    <t>Проведение работ согласно графику
(выкуп здания общеобразовательной организации в р.п. Кузоватово, МО «Кузоватовский район»   и оснащение оборудованием, выкуп здания под размещение общеобразовательной организации в Ульяновском районе р.п. Ишеевка  )</t>
  </si>
  <si>
    <t>1.1.Разработка и распространение в системах среднего профессионального и высшего образования новых образовательных технологий, форм организации образовательного процесса в рамках реализацииФедеральной целевой программы развития образования на 2016 - 2020 годы</t>
  </si>
  <si>
    <t>конкурс на получение субсидии будет объявлен в апреле месяце</t>
  </si>
  <si>
    <t xml:space="preserve">Завершение строительных работ и приобретение оборудования  финансирование мероприятий в соответствии с актами выполненных работ </t>
  </si>
  <si>
    <t>Ульяновская область в 2016 году вошла в перечень 7 субъектов РФ – победителей конкурсного отбора на создание в субъектах Российской Федерации межрегиональных центров компетенций, одной из основных задач которого является создание условий для тренировки региональных команд – участников чемпионатов WorldSkills всех уровней. Конкурсная заявка от Ульяновской области была подготовлена по созданию в 2016-2017 гг.  Межрегионального центра компетенций в области обслуживания транспорта и логистики  на базе ОГАПОУ «УАвиаК–МЦК».</t>
  </si>
  <si>
    <t xml:space="preserve">  субсидия предоставлена в апреле месяце вносятся изменения в бюджетную классификацию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</si>
</sst>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#,##0.00&quot;р.&quot;"/>
    <numFmt numFmtId="171" formatCode="#,##0.0000"/>
    <numFmt numFmtId="172" formatCode="0.00000"/>
    <numFmt numFmtId="173" formatCode="#,##0.00000"/>
    <numFmt numFmtId="174" formatCode="0.0000"/>
    <numFmt numFmtId="175" formatCode="#,##0.000"/>
    <numFmt numFmtId="176" formatCode="#,##0.000000"/>
    <numFmt numFmtId="177" formatCode="0.000000"/>
    <numFmt numFmtId="178" formatCode="0.0000000"/>
    <numFmt numFmtId="179" formatCode="#,##0.0000000"/>
    <numFmt numFmtId="180" formatCode="_-* #,##0.000_р_._-;\-* #,##0.000_р_._-;_-* &quot;-&quot;??_р_._-;_-@_-"/>
    <numFmt numFmtId="181" formatCode="_-* #,##0.0000_р_._-;\-* #,##0.0000_р_._-;_-* &quot;-&quot;??_р_._-;_-@_-"/>
    <numFmt numFmtId="182" formatCode="_-* #,##0.00000_р_._-;\-* #,##0.00000_р_._-;_-* &quot;-&quot;??_р_._-;_-@_-"/>
    <numFmt numFmtId="183" formatCode="_-* #,##0.00000_р_._-;\-* #,##0.00000_р_._-;_-* &quot;-&quot;?????_р_._-;_-@_-"/>
    <numFmt numFmtId="184" formatCode="_-* #,##0.000000_р_._-;\-* #,##0.000000_р_._-;_-* &quot;-&quot;??????_р_._-;_-@_-"/>
    <numFmt numFmtId="185" formatCode="#,##0.0"/>
    <numFmt numFmtId="186" formatCode="#,##0.0000000_ ;\-#,##0.0000000\ "/>
    <numFmt numFmtId="187" formatCode="#,##0.00000_ ;\-#,##0.00000\ "/>
    <numFmt numFmtId="188" formatCode="_-* #,##0.0000_р_._-;\-* #,##0.0000_р_._-;_-* &quot;-&quot;????_р_._-;_-@_-"/>
    <numFmt numFmtId="189" formatCode="#,##0.000000&quot;р.&quot;"/>
  </numFmts>
  <fonts count="116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Arial"/>
      <family val="2"/>
    </font>
    <font>
      <sz val="11"/>
      <name val="Times New Roman"/>
      <family val="1"/>
    </font>
    <font>
      <sz val="14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i/>
      <sz val="14"/>
      <name val="Times New Roman"/>
      <family val="1"/>
    </font>
    <font>
      <i/>
      <sz val="14"/>
      <name val="Arial Cyr"/>
      <family val="0"/>
    </font>
    <font>
      <i/>
      <sz val="14"/>
      <name val="Times New Roman"/>
      <family val="1"/>
    </font>
    <font>
      <sz val="14"/>
      <name val="Times New Roman"/>
      <family val="1"/>
    </font>
    <font>
      <sz val="10"/>
      <name val="Book Antiqua"/>
      <family val="1"/>
    </font>
    <font>
      <sz val="10"/>
      <color indexed="8"/>
      <name val="Arial Cyr"/>
      <family val="0"/>
    </font>
    <font>
      <b/>
      <sz val="12"/>
      <color indexed="8"/>
      <name val="Times New Roman"/>
      <family val="1"/>
    </font>
    <font>
      <sz val="8"/>
      <color indexed="8"/>
      <name val="Calibri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8"/>
      <color indexed="8"/>
      <name val="Arial"/>
      <family val="2"/>
    </font>
    <font>
      <b/>
      <sz val="9"/>
      <color indexed="8"/>
      <name val="Calibri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Calibri"/>
      <family val="2"/>
    </font>
    <font>
      <b/>
      <sz val="12"/>
      <color indexed="8"/>
      <name val="Book Antiqua"/>
      <family val="1"/>
    </font>
    <font>
      <b/>
      <sz val="14"/>
      <color indexed="8"/>
      <name val="Arial Cyr"/>
      <family val="0"/>
    </font>
    <font>
      <sz val="12"/>
      <color indexed="8"/>
      <name val="Times New Roman"/>
      <family val="1"/>
    </font>
    <font>
      <sz val="9"/>
      <name val="Arial Cyr"/>
      <family val="0"/>
    </font>
    <font>
      <sz val="9"/>
      <name val="Arial"/>
      <family val="2"/>
    </font>
    <font>
      <sz val="9"/>
      <color indexed="12"/>
      <name val="Arial"/>
      <family val="2"/>
    </font>
    <font>
      <b/>
      <sz val="8"/>
      <color indexed="12"/>
      <name val="Arial"/>
      <family val="2"/>
    </font>
    <font>
      <sz val="11"/>
      <color indexed="12"/>
      <name val="Times New Roman"/>
      <family val="1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Arial Cyr"/>
      <family val="0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Arial"/>
      <family val="2"/>
    </font>
    <font>
      <u val="single"/>
      <sz val="12"/>
      <color indexed="8"/>
      <name val="Arial Cyr"/>
      <family val="0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4" tint="-0.24997000396251678"/>
      <name val="Times New Roman"/>
      <family val="1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Calibri"/>
      <family val="2"/>
    </font>
    <font>
      <b/>
      <sz val="9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Arial Cyr"/>
      <family val="0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Arial"/>
      <family val="2"/>
    </font>
    <font>
      <b/>
      <sz val="12"/>
      <color theme="1"/>
      <name val="Times New Roman"/>
      <family val="1"/>
    </font>
    <font>
      <b/>
      <sz val="10"/>
      <color theme="1"/>
      <name val="Arial Cyr"/>
      <family val="0"/>
    </font>
    <font>
      <u val="single"/>
      <sz val="12"/>
      <color theme="1"/>
      <name val="Arial Cyr"/>
      <family val="0"/>
    </font>
    <font>
      <b/>
      <sz val="9"/>
      <color rgb="FF000000"/>
      <name val="Times New Roman"/>
      <family val="1"/>
    </font>
    <font>
      <sz val="10"/>
      <color rgb="FF000000"/>
      <name val="Calibri"/>
      <family val="2"/>
    </font>
    <font>
      <b/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1" applyNumberFormat="0" applyAlignment="0" applyProtection="0"/>
    <xf numFmtId="0" fontId="79" fillId="27" borderId="2" applyNumberFormat="0" applyAlignment="0" applyProtection="0"/>
    <xf numFmtId="0" fontId="8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6" applyNumberFormat="0" applyFill="0" applyAlignment="0" applyProtection="0"/>
    <xf numFmtId="0" fontId="85" fillId="28" borderId="7" applyNumberFormat="0" applyAlignment="0" applyProtection="0"/>
    <xf numFmtId="0" fontId="86" fillId="0" borderId="0" applyNumberFormat="0" applyFill="0" applyBorder="0" applyAlignment="0" applyProtection="0"/>
    <xf numFmtId="0" fontId="87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88" fillId="30" borderId="0" applyNumberFormat="0" applyBorder="0" applyAlignment="0" applyProtection="0"/>
    <xf numFmtId="0" fontId="8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2" fillId="32" borderId="0" applyNumberFormat="0" applyBorder="0" applyAlignment="0" applyProtection="0"/>
  </cellStyleXfs>
  <cellXfs count="46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1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7" fillId="0" borderId="0" xfId="42" applyFont="1" applyAlignment="1" applyProtection="1">
      <alignment/>
      <protection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5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15" fillId="0" borderId="11" xfId="0" applyFont="1" applyBorder="1" applyAlignment="1">
      <alignment horizontal="center" vertical="top" wrapText="1"/>
    </xf>
    <xf numFmtId="172" fontId="0" fillId="0" borderId="0" xfId="0" applyNumberFormat="1" applyAlignment="1">
      <alignment/>
    </xf>
    <xf numFmtId="0" fontId="24" fillId="0" borderId="0" xfId="0" applyFont="1" applyAlignment="1">
      <alignment/>
    </xf>
    <xf numFmtId="0" fontId="25" fillId="0" borderId="10" xfId="0" applyFont="1" applyBorder="1" applyAlignment="1">
      <alignment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Fill="1" applyBorder="1" applyAlignment="1">
      <alignment vertical="top" wrapText="1"/>
    </xf>
    <xf numFmtId="0" fontId="24" fillId="0" borderId="0" xfId="0" applyFont="1" applyBorder="1" applyAlignment="1">
      <alignment/>
    </xf>
    <xf numFmtId="4" fontId="0" fillId="0" borderId="0" xfId="0" applyNumberFormat="1" applyAlignment="1">
      <alignment/>
    </xf>
    <xf numFmtId="0" fontId="26" fillId="0" borderId="0" xfId="0" applyFont="1" applyAlignment="1">
      <alignment/>
    </xf>
    <xf numFmtId="0" fontId="27" fillId="0" borderId="10" xfId="0" applyFont="1" applyBorder="1" applyAlignment="1">
      <alignment horizontal="center" vertical="top" wrapText="1"/>
    </xf>
    <xf numFmtId="0" fontId="28" fillId="0" borderId="10" xfId="0" applyFont="1" applyBorder="1" applyAlignment="1">
      <alignment/>
    </xf>
    <xf numFmtId="0" fontId="29" fillId="0" borderId="10" xfId="0" applyFont="1" applyBorder="1" applyAlignment="1">
      <alignment/>
    </xf>
    <xf numFmtId="2" fontId="27" fillId="0" borderId="10" xfId="0" applyNumberFormat="1" applyFont="1" applyBorder="1" applyAlignment="1">
      <alignment horizontal="center" vertical="top" wrapText="1"/>
    </xf>
    <xf numFmtId="0" fontId="31" fillId="0" borderId="10" xfId="0" applyFont="1" applyBorder="1" applyAlignment="1">
      <alignment vertical="top" wrapText="1"/>
    </xf>
    <xf numFmtId="49" fontId="28" fillId="0" borderId="10" xfId="0" applyNumberFormat="1" applyFont="1" applyBorder="1" applyAlignment="1">
      <alignment/>
    </xf>
    <xf numFmtId="0" fontId="24" fillId="33" borderId="0" xfId="0" applyFont="1" applyFill="1" applyAlignment="1">
      <alignment/>
    </xf>
    <xf numFmtId="0" fontId="25" fillId="33" borderId="10" xfId="0" applyFont="1" applyFill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27" fillId="0" borderId="10" xfId="0" applyNumberFormat="1" applyFont="1" applyBorder="1" applyAlignment="1">
      <alignment horizontal="center" vertical="top" wrapText="1"/>
    </xf>
    <xf numFmtId="4" fontId="0" fillId="0" borderId="0" xfId="0" applyNumberFormat="1" applyFont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23" fillId="0" borderId="0" xfId="0" applyFont="1" applyAlignment="1">
      <alignment/>
    </xf>
    <xf numFmtId="4" fontId="0" fillId="0" borderId="10" xfId="0" applyNumberFormat="1" applyFont="1" applyBorder="1" applyAlignment="1">
      <alignment horizontal="center" vertical="top"/>
    </xf>
    <xf numFmtId="0" fontId="28" fillId="0" borderId="10" xfId="0" applyFont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7" fillId="0" borderId="0" xfId="0" applyFont="1" applyFill="1" applyAlignment="1">
      <alignment/>
    </xf>
    <xf numFmtId="4" fontId="39" fillId="0" borderId="10" xfId="0" applyNumberFormat="1" applyFont="1" applyBorder="1" applyAlignment="1">
      <alignment horizontal="center" vertical="top"/>
    </xf>
    <xf numFmtId="4" fontId="40" fillId="0" borderId="10" xfId="0" applyNumberFormat="1" applyFont="1" applyBorder="1" applyAlignment="1">
      <alignment horizontal="center" vertical="top"/>
    </xf>
    <xf numFmtId="0" fontId="27" fillId="0" borderId="10" xfId="0" applyFont="1" applyBorder="1" applyAlignment="1">
      <alignment horizontal="center" vertical="top"/>
    </xf>
    <xf numFmtId="0" fontId="31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49" fontId="28" fillId="0" borderId="10" xfId="0" applyNumberFormat="1" applyFont="1" applyBorder="1" applyAlignment="1">
      <alignment horizontal="center" vertical="top"/>
    </xf>
    <xf numFmtId="0" fontId="30" fillId="0" borderId="10" xfId="0" applyFont="1" applyBorder="1" applyAlignment="1">
      <alignment horizontal="center" vertical="top"/>
    </xf>
    <xf numFmtId="49" fontId="30" fillId="0" borderId="10" xfId="0" applyNumberFormat="1" applyFont="1" applyBorder="1" applyAlignment="1">
      <alignment horizontal="center" vertical="top"/>
    </xf>
    <xf numFmtId="0" fontId="5" fillId="0" borderId="10" xfId="0" applyFont="1" applyFill="1" applyBorder="1" applyAlignment="1">
      <alignment horizontal="justify" vertical="top" wrapText="1"/>
    </xf>
    <xf numFmtId="49" fontId="27" fillId="0" borderId="10" xfId="0" applyNumberFormat="1" applyFont="1" applyBorder="1" applyAlignment="1">
      <alignment horizontal="center" vertical="top"/>
    </xf>
    <xf numFmtId="0" fontId="27" fillId="0" borderId="10" xfId="0" applyFont="1" applyFill="1" applyBorder="1" applyAlignment="1">
      <alignment horizontal="center" vertical="top" wrapText="1"/>
    </xf>
    <xf numFmtId="0" fontId="31" fillId="0" borderId="10" xfId="0" applyFont="1" applyFill="1" applyBorder="1" applyAlignment="1">
      <alignment horizontal="center" vertical="top" wrapText="1"/>
    </xf>
    <xf numFmtId="4" fontId="27" fillId="0" borderId="10" xfId="0" applyNumberFormat="1" applyFont="1" applyFill="1" applyBorder="1" applyAlignment="1">
      <alignment horizontal="center" vertical="top" wrapText="1"/>
    </xf>
    <xf numFmtId="4" fontId="0" fillId="0" borderId="10" xfId="0" applyNumberFormat="1" applyFont="1" applyFill="1" applyBorder="1" applyAlignment="1">
      <alignment horizontal="center" vertical="top"/>
    </xf>
    <xf numFmtId="49" fontId="27" fillId="0" borderId="10" xfId="0" applyNumberFormat="1" applyFont="1" applyFill="1" applyBorder="1" applyAlignment="1">
      <alignment horizontal="center" vertical="top"/>
    </xf>
    <xf numFmtId="4" fontId="40" fillId="0" borderId="10" xfId="0" applyNumberFormat="1" applyFont="1" applyFill="1" applyBorder="1" applyAlignment="1">
      <alignment horizontal="center" vertical="top"/>
    </xf>
    <xf numFmtId="0" fontId="27" fillId="0" borderId="10" xfId="0" applyFont="1" applyFill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28" fillId="0" borderId="10" xfId="0" applyFont="1" applyFill="1" applyBorder="1" applyAlignment="1">
      <alignment horizontal="center" vertical="top"/>
    </xf>
    <xf numFmtId="49" fontId="28" fillId="0" borderId="10" xfId="0" applyNumberFormat="1" applyFont="1" applyFill="1" applyBorder="1" applyAlignment="1">
      <alignment horizontal="center" vertical="top"/>
    </xf>
    <xf numFmtId="49" fontId="28" fillId="0" borderId="10" xfId="0" applyNumberFormat="1" applyFont="1" applyFill="1" applyBorder="1" applyAlignment="1">
      <alignment horizontal="center" vertical="top" wrapText="1"/>
    </xf>
    <xf numFmtId="4" fontId="39" fillId="0" borderId="10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vertical="top" wrapText="1"/>
    </xf>
    <xf numFmtId="0" fontId="11" fillId="33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5" fillId="33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justify" vertical="top" wrapText="1"/>
    </xf>
    <xf numFmtId="4" fontId="1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173" fontId="14" fillId="0" borderId="10" xfId="0" applyNumberFormat="1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justify" vertical="top" wrapText="1"/>
    </xf>
    <xf numFmtId="0" fontId="21" fillId="0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justify" vertical="top" wrapText="1"/>
    </xf>
    <xf numFmtId="4" fontId="14" fillId="33" borderId="10" xfId="0" applyNumberFormat="1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49" fontId="4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43" fillId="0" borderId="12" xfId="0" applyFont="1" applyBorder="1" applyAlignment="1">
      <alignment horizontal="center" vertical="top" wrapText="1"/>
    </xf>
    <xf numFmtId="3" fontId="5" fillId="0" borderId="10" xfId="0" applyNumberFormat="1" applyFont="1" applyBorder="1" applyAlignment="1">
      <alignment horizontal="center" vertical="top" wrapText="1"/>
    </xf>
    <xf numFmtId="0" fontId="93" fillId="0" borderId="12" xfId="0" applyFont="1" applyBorder="1" applyAlignment="1">
      <alignment vertical="top" wrapText="1"/>
    </xf>
    <xf numFmtId="49" fontId="94" fillId="0" borderId="10" xfId="0" applyNumberFormat="1" applyFont="1" applyFill="1" applyBorder="1" applyAlignment="1">
      <alignment horizontal="center" vertical="top" wrapText="1"/>
    </xf>
    <xf numFmtId="0" fontId="95" fillId="0" borderId="10" xfId="0" applyFont="1" applyFill="1" applyBorder="1" applyAlignment="1">
      <alignment horizontal="center" vertical="top" wrapText="1"/>
    </xf>
    <xf numFmtId="49" fontId="96" fillId="0" borderId="10" xfId="0" applyNumberFormat="1" applyFont="1" applyFill="1" applyBorder="1" applyAlignment="1">
      <alignment horizontal="center" vertical="top" wrapText="1"/>
    </xf>
    <xf numFmtId="0" fontId="96" fillId="0" borderId="10" xfId="0" applyFont="1" applyFill="1" applyBorder="1" applyAlignment="1">
      <alignment horizontal="justify" vertical="top" wrapText="1"/>
    </xf>
    <xf numFmtId="49" fontId="41" fillId="0" borderId="13" xfId="0" applyNumberFormat="1" applyFont="1" applyBorder="1" applyAlignment="1">
      <alignment horizontal="center" vertical="top" wrapText="1"/>
    </xf>
    <xf numFmtId="0" fontId="27" fillId="0" borderId="13" xfId="0" applyFont="1" applyBorder="1" applyAlignment="1">
      <alignment horizontal="center" vertical="top" wrapText="1"/>
    </xf>
    <xf numFmtId="4" fontId="27" fillId="0" borderId="13" xfId="0" applyNumberFormat="1" applyFont="1" applyBorder="1" applyAlignment="1">
      <alignment horizontal="center" vertical="top" wrapText="1"/>
    </xf>
    <xf numFmtId="4" fontId="40" fillId="0" borderId="13" xfId="0" applyNumberFormat="1" applyFont="1" applyBorder="1" applyAlignment="1">
      <alignment horizontal="center" vertical="top"/>
    </xf>
    <xf numFmtId="0" fontId="27" fillId="0" borderId="13" xfId="0" applyFont="1" applyBorder="1" applyAlignment="1">
      <alignment horizontal="center" vertical="top"/>
    </xf>
    <xf numFmtId="0" fontId="28" fillId="0" borderId="13" xfId="0" applyFont="1" applyBorder="1" applyAlignment="1">
      <alignment/>
    </xf>
    <xf numFmtId="49" fontId="28" fillId="0" borderId="13" xfId="0" applyNumberFormat="1" applyFont="1" applyBorder="1" applyAlignment="1">
      <alignment/>
    </xf>
    <xf numFmtId="49" fontId="94" fillId="0" borderId="14" xfId="0" applyNumberFormat="1" applyFont="1" applyFill="1" applyBorder="1" applyAlignment="1">
      <alignment horizontal="center" vertical="top" wrapText="1"/>
    </xf>
    <xf numFmtId="0" fontId="94" fillId="0" borderId="15" xfId="0" applyFont="1" applyFill="1" applyBorder="1" applyAlignment="1">
      <alignment horizontal="justify" vertical="top" wrapText="1"/>
    </xf>
    <xf numFmtId="0" fontId="97" fillId="0" borderId="15" xfId="0" applyFont="1" applyFill="1" applyBorder="1" applyAlignment="1">
      <alignment horizontal="center" vertical="top" wrapText="1"/>
    </xf>
    <xf numFmtId="4" fontId="97" fillId="0" borderId="15" xfId="0" applyNumberFormat="1" applyFont="1" applyFill="1" applyBorder="1" applyAlignment="1">
      <alignment horizontal="center" vertical="top" wrapText="1"/>
    </xf>
    <xf numFmtId="0" fontId="94" fillId="0" borderId="15" xfId="0" applyFont="1" applyFill="1" applyBorder="1" applyAlignment="1">
      <alignment horizontal="center" vertical="top" wrapText="1"/>
    </xf>
    <xf numFmtId="49" fontId="98" fillId="0" borderId="15" xfId="0" applyNumberFormat="1" applyFont="1" applyFill="1" applyBorder="1" applyAlignment="1">
      <alignment/>
    </xf>
    <xf numFmtId="49" fontId="35" fillId="0" borderId="16" xfId="0" applyNumberFormat="1" applyFont="1" applyFill="1" applyBorder="1" applyAlignment="1">
      <alignment/>
    </xf>
    <xf numFmtId="49" fontId="41" fillId="0" borderId="12" xfId="0" applyNumberFormat="1" applyFont="1" applyBorder="1" applyAlignment="1">
      <alignment horizontal="center" vertical="top" wrapText="1"/>
    </xf>
    <xf numFmtId="0" fontId="27" fillId="0" borderId="12" xfId="0" applyFont="1" applyBorder="1" applyAlignment="1">
      <alignment horizontal="center" vertical="top" wrapText="1"/>
    </xf>
    <xf numFmtId="0" fontId="31" fillId="0" borderId="12" xfId="0" applyFont="1" applyBorder="1" applyAlignment="1">
      <alignment horizontal="center" vertical="top" wrapText="1"/>
    </xf>
    <xf numFmtId="4" fontId="27" fillId="0" borderId="12" xfId="0" applyNumberFormat="1" applyFont="1" applyBorder="1" applyAlignment="1">
      <alignment horizontal="center" vertical="top" wrapText="1"/>
    </xf>
    <xf numFmtId="4" fontId="0" fillId="0" borderId="12" xfId="0" applyNumberFormat="1" applyFont="1" applyBorder="1" applyAlignment="1">
      <alignment horizontal="center" vertical="top"/>
    </xf>
    <xf numFmtId="0" fontId="28" fillId="0" borderId="12" xfId="0" applyFont="1" applyBorder="1" applyAlignment="1">
      <alignment horizontal="center" vertical="top"/>
    </xf>
    <xf numFmtId="0" fontId="28" fillId="0" borderId="12" xfId="0" applyFont="1" applyBorder="1" applyAlignment="1">
      <alignment/>
    </xf>
    <xf numFmtId="49" fontId="28" fillId="0" borderId="12" xfId="0" applyNumberFormat="1" applyFont="1" applyBorder="1" applyAlignment="1">
      <alignment/>
    </xf>
    <xf numFmtId="0" fontId="31" fillId="0" borderId="13" xfId="0" applyFont="1" applyBorder="1" applyAlignment="1">
      <alignment horizontal="center" vertical="top" wrapText="1"/>
    </xf>
    <xf numFmtId="4" fontId="0" fillId="0" borderId="13" xfId="0" applyNumberFormat="1" applyFont="1" applyBorder="1" applyAlignment="1">
      <alignment horizontal="center" vertical="top"/>
    </xf>
    <xf numFmtId="0" fontId="29" fillId="0" borderId="13" xfId="0" applyFont="1" applyBorder="1" applyAlignment="1">
      <alignment horizontal="center" vertical="top"/>
    </xf>
    <xf numFmtId="0" fontId="29" fillId="0" borderId="13" xfId="0" applyFont="1" applyBorder="1" applyAlignment="1">
      <alignment/>
    </xf>
    <xf numFmtId="49" fontId="97" fillId="0" borderId="14" xfId="0" applyNumberFormat="1" applyFont="1" applyFill="1" applyBorder="1" applyAlignment="1">
      <alignment horizontal="center" vertical="top" wrapText="1"/>
    </xf>
    <xf numFmtId="49" fontId="99" fillId="0" borderId="15" xfId="0" applyNumberFormat="1" applyFont="1" applyFill="1" applyBorder="1" applyAlignment="1">
      <alignment/>
    </xf>
    <xf numFmtId="49" fontId="99" fillId="0" borderId="16" xfId="0" applyNumberFormat="1" applyFont="1" applyFill="1" applyBorder="1" applyAlignment="1">
      <alignment/>
    </xf>
    <xf numFmtId="0" fontId="29" fillId="0" borderId="12" xfId="0" applyFont="1" applyBorder="1" applyAlignment="1">
      <alignment horizontal="center" vertical="top"/>
    </xf>
    <xf numFmtId="0" fontId="29" fillId="0" borderId="12" xfId="0" applyFont="1" applyBorder="1" applyAlignment="1">
      <alignment/>
    </xf>
    <xf numFmtId="49" fontId="41" fillId="0" borderId="13" xfId="0" applyNumberFormat="1" applyFont="1" applyFill="1" applyBorder="1" applyAlignment="1">
      <alignment horizontal="center" vertical="top" wrapText="1"/>
    </xf>
    <xf numFmtId="0" fontId="27" fillId="0" borderId="13" xfId="0" applyFont="1" applyFill="1" applyBorder="1" applyAlignment="1">
      <alignment horizontal="center" vertical="top" wrapText="1"/>
    </xf>
    <xf numFmtId="0" fontId="31" fillId="0" borderId="13" xfId="0" applyFont="1" applyFill="1" applyBorder="1" applyAlignment="1">
      <alignment horizontal="center" vertical="top" wrapText="1"/>
    </xf>
    <xf numFmtId="4" fontId="27" fillId="0" borderId="13" xfId="0" applyNumberFormat="1" applyFont="1" applyFill="1" applyBorder="1" applyAlignment="1">
      <alignment horizontal="center" vertical="top" wrapText="1"/>
    </xf>
    <xf numFmtId="4" fontId="0" fillId="0" borderId="13" xfId="0" applyNumberFormat="1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/>
    </xf>
    <xf numFmtId="49" fontId="32" fillId="0" borderId="13" xfId="0" applyNumberFormat="1" applyFont="1" applyFill="1" applyBorder="1" applyAlignment="1">
      <alignment/>
    </xf>
    <xf numFmtId="0" fontId="27" fillId="0" borderId="16" xfId="0" applyFont="1" applyFill="1" applyBorder="1" applyAlignment="1">
      <alignment horizontal="center" vertical="top" wrapText="1"/>
    </xf>
    <xf numFmtId="49" fontId="95" fillId="0" borderId="14" xfId="0" applyNumberFormat="1" applyFont="1" applyFill="1" applyBorder="1" applyAlignment="1">
      <alignment horizontal="center" vertical="top" wrapText="1"/>
    </xf>
    <xf numFmtId="0" fontId="95" fillId="0" borderId="15" xfId="0" applyFont="1" applyFill="1" applyBorder="1" applyAlignment="1">
      <alignment horizontal="center" vertical="top" wrapText="1"/>
    </xf>
    <xf numFmtId="4" fontId="95" fillId="0" borderId="15" xfId="0" applyNumberFormat="1" applyFont="1" applyFill="1" applyBorder="1" applyAlignment="1">
      <alignment horizontal="center" vertical="top" wrapText="1"/>
    </xf>
    <xf numFmtId="0" fontId="95" fillId="0" borderId="16" xfId="0" applyFont="1" applyFill="1" applyBorder="1" applyAlignment="1">
      <alignment horizontal="center" vertical="top" wrapText="1"/>
    </xf>
    <xf numFmtId="49" fontId="41" fillId="0" borderId="12" xfId="0" applyNumberFormat="1" applyFont="1" applyFill="1" applyBorder="1" applyAlignment="1">
      <alignment horizontal="center" vertical="top" wrapText="1"/>
    </xf>
    <xf numFmtId="0" fontId="27" fillId="0" borderId="12" xfId="0" applyFont="1" applyFill="1" applyBorder="1" applyAlignment="1">
      <alignment horizontal="center" vertical="top" wrapText="1"/>
    </xf>
    <xf numFmtId="0" fontId="31" fillId="0" borderId="12" xfId="0" applyFont="1" applyFill="1" applyBorder="1" applyAlignment="1">
      <alignment horizontal="center" vertical="top" wrapText="1"/>
    </xf>
    <xf numFmtId="4" fontId="27" fillId="0" borderId="12" xfId="0" applyNumberFormat="1" applyFont="1" applyFill="1" applyBorder="1" applyAlignment="1">
      <alignment horizontal="center" vertical="top" wrapText="1"/>
    </xf>
    <xf numFmtId="4" fontId="0" fillId="0" borderId="12" xfId="0" applyNumberFormat="1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/>
    </xf>
    <xf numFmtId="49" fontId="32" fillId="0" borderId="12" xfId="0" applyNumberFormat="1" applyFont="1" applyFill="1" applyBorder="1" applyAlignment="1">
      <alignment/>
    </xf>
    <xf numFmtId="2" fontId="27" fillId="0" borderId="13" xfId="0" applyNumberFormat="1" applyFont="1" applyBorder="1" applyAlignment="1">
      <alignment horizontal="center" vertical="top" wrapText="1"/>
    </xf>
    <xf numFmtId="0" fontId="28" fillId="0" borderId="13" xfId="0" applyFont="1" applyBorder="1" applyAlignment="1">
      <alignment horizontal="center" vertical="top"/>
    </xf>
    <xf numFmtId="2" fontId="95" fillId="0" borderId="15" xfId="0" applyNumberFormat="1" applyFont="1" applyFill="1" applyBorder="1" applyAlignment="1">
      <alignment horizontal="center" vertical="top" wrapText="1"/>
    </xf>
    <xf numFmtId="2" fontId="27" fillId="0" borderId="12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49" fontId="28" fillId="0" borderId="13" xfId="0" applyNumberFormat="1" applyFont="1" applyBorder="1" applyAlignment="1">
      <alignment horizontal="center" vertical="top"/>
    </xf>
    <xf numFmtId="0" fontId="34" fillId="0" borderId="15" xfId="0" applyFont="1" applyFill="1" applyBorder="1" applyAlignment="1">
      <alignment horizontal="center" vertical="top" wrapText="1"/>
    </xf>
    <xf numFmtId="4" fontId="34" fillId="0" borderId="15" xfId="0" applyNumberFormat="1" applyFont="1" applyFill="1" applyBorder="1" applyAlignment="1">
      <alignment horizontal="center" vertical="top" wrapText="1"/>
    </xf>
    <xf numFmtId="0" fontId="31" fillId="0" borderId="12" xfId="0" applyFont="1" applyBorder="1" applyAlignment="1">
      <alignment vertical="top" wrapText="1"/>
    </xf>
    <xf numFmtId="4" fontId="40" fillId="0" borderId="12" xfId="0" applyNumberFormat="1" applyFont="1" applyBorder="1" applyAlignment="1">
      <alignment horizontal="center" vertical="top"/>
    </xf>
    <xf numFmtId="0" fontId="27" fillId="0" borderId="12" xfId="0" applyFont="1" applyBorder="1" applyAlignment="1">
      <alignment horizontal="center" vertical="top"/>
    </xf>
    <xf numFmtId="49" fontId="27" fillId="0" borderId="12" xfId="0" applyNumberFormat="1" applyFont="1" applyBorder="1" applyAlignment="1">
      <alignment horizontal="center" vertical="top"/>
    </xf>
    <xf numFmtId="4" fontId="27" fillId="0" borderId="13" xfId="0" applyNumberFormat="1" applyFont="1" applyBorder="1" applyAlignment="1">
      <alignment horizontal="center" vertical="center" wrapText="1"/>
    </xf>
    <xf numFmtId="2" fontId="27" fillId="0" borderId="13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/>
    </xf>
    <xf numFmtId="2" fontId="95" fillId="0" borderId="16" xfId="0" applyNumberFormat="1" applyFont="1" applyFill="1" applyBorder="1" applyAlignment="1">
      <alignment horizontal="center" vertical="top" wrapText="1"/>
    </xf>
    <xf numFmtId="4" fontId="97" fillId="0" borderId="16" xfId="0" applyNumberFormat="1" applyFont="1" applyFill="1" applyBorder="1" applyAlignment="1">
      <alignment horizontal="center" vertical="top" wrapText="1"/>
    </xf>
    <xf numFmtId="0" fontId="0" fillId="0" borderId="12" xfId="0" applyFont="1" applyBorder="1" applyAlignment="1">
      <alignment/>
    </xf>
    <xf numFmtId="0" fontId="6" fillId="0" borderId="13" xfId="42" applyFont="1" applyFill="1" applyBorder="1" applyAlignment="1" applyProtection="1">
      <alignment horizontal="left" vertical="top"/>
      <protection/>
    </xf>
    <xf numFmtId="0" fontId="94" fillId="0" borderId="14" xfId="42" applyFont="1" applyFill="1" applyBorder="1" applyAlignment="1" applyProtection="1">
      <alignment horizontal="center" vertical="top"/>
      <protection/>
    </xf>
    <xf numFmtId="0" fontId="94" fillId="0" borderId="15" xfId="0" applyFont="1" applyBorder="1" applyAlignment="1">
      <alignment horizontal="justify" vertical="top" wrapText="1"/>
    </xf>
    <xf numFmtId="0" fontId="100" fillId="0" borderId="10" xfId="42" applyFont="1" applyFill="1" applyBorder="1" applyAlignment="1" applyProtection="1">
      <alignment horizontal="left" vertical="top"/>
      <protection/>
    </xf>
    <xf numFmtId="0" fontId="0" fillId="0" borderId="10" xfId="0" applyBorder="1" applyAlignment="1">
      <alignment/>
    </xf>
    <xf numFmtId="0" fontId="101" fillId="0" borderId="10" xfId="42" applyFont="1" applyFill="1" applyBorder="1" applyAlignment="1" applyProtection="1">
      <alignment horizontal="center" vertical="center"/>
      <protection/>
    </xf>
    <xf numFmtId="0" fontId="101" fillId="0" borderId="10" xfId="42" applyFont="1" applyFill="1" applyBorder="1" applyAlignment="1" applyProtection="1">
      <alignment vertical="center"/>
      <protection/>
    </xf>
    <xf numFmtId="0" fontId="6" fillId="0" borderId="13" xfId="42" applyFont="1" applyFill="1" applyBorder="1" applyAlignment="1" applyProtection="1">
      <alignment horizontal="center" vertical="center"/>
      <protection/>
    </xf>
    <xf numFmtId="0" fontId="94" fillId="0" borderId="13" xfId="42" applyFont="1" applyFill="1" applyBorder="1" applyAlignment="1" applyProtection="1">
      <alignment horizontal="left" vertical="center"/>
      <protection/>
    </xf>
    <xf numFmtId="0" fontId="0" fillId="0" borderId="10" xfId="0" applyFont="1" applyBorder="1" applyAlignment="1">
      <alignment vertical="center"/>
    </xf>
    <xf numFmtId="0" fontId="15" fillId="0" borderId="10" xfId="42" applyFont="1" applyFill="1" applyBorder="1" applyAlignment="1" applyProtection="1">
      <alignment vertical="center"/>
      <protection/>
    </xf>
    <xf numFmtId="0" fontId="15" fillId="0" borderId="10" xfId="42" applyFont="1" applyFill="1" applyBorder="1" applyAlignment="1" applyProtection="1">
      <alignment horizontal="center" vertical="center"/>
      <protection/>
    </xf>
    <xf numFmtId="0" fontId="15" fillId="0" borderId="13" xfId="42" applyFont="1" applyFill="1" applyBorder="1" applyAlignment="1" applyProtection="1">
      <alignment horizontal="center" vertical="center"/>
      <protection/>
    </xf>
    <xf numFmtId="0" fontId="96" fillId="0" borderId="13" xfId="42" applyFont="1" applyFill="1" applyBorder="1" applyAlignment="1" applyProtection="1">
      <alignment horizontal="left" vertical="top"/>
      <protection/>
    </xf>
    <xf numFmtId="0" fontId="96" fillId="0" borderId="13" xfId="0" applyFont="1" applyBorder="1" applyAlignment="1">
      <alignment horizontal="justify" vertical="top" wrapText="1"/>
    </xf>
    <xf numFmtId="0" fontId="96" fillId="0" borderId="10" xfId="0" applyFont="1" applyBorder="1" applyAlignment="1">
      <alignment horizontal="justify" vertical="top" wrapText="1"/>
    </xf>
    <xf numFmtId="0" fontId="96" fillId="0" borderId="0" xfId="0" applyFont="1" applyAlignment="1">
      <alignment horizontal="justify" vertical="top" wrapText="1"/>
    </xf>
    <xf numFmtId="49" fontId="95" fillId="0" borderId="13" xfId="0" applyNumberFormat="1" applyFont="1" applyBorder="1" applyAlignment="1">
      <alignment horizontal="center" vertical="top" wrapText="1"/>
    </xf>
    <xf numFmtId="49" fontId="95" fillId="0" borderId="10" xfId="0" applyNumberFormat="1" applyFont="1" applyBorder="1" applyAlignment="1">
      <alignment horizontal="center" vertical="top" wrapText="1"/>
    </xf>
    <xf numFmtId="0" fontId="95" fillId="0" borderId="10" xfId="0" applyFont="1" applyBorder="1" applyAlignment="1">
      <alignment horizontal="center" vertical="top" wrapText="1"/>
    </xf>
    <xf numFmtId="49" fontId="95" fillId="0" borderId="12" xfId="0" applyNumberFormat="1" applyFont="1" applyBorder="1" applyAlignment="1">
      <alignment horizontal="center" vertical="top" wrapText="1"/>
    </xf>
    <xf numFmtId="0" fontId="6" fillId="0" borderId="10" xfId="42" applyFont="1" applyFill="1" applyBorder="1" applyAlignment="1" applyProtection="1">
      <alignment horizontal="center" vertical="top"/>
      <protection/>
    </xf>
    <xf numFmtId="0" fontId="96" fillId="0" borderId="13" xfId="0" applyFont="1" applyBorder="1" applyAlignment="1">
      <alignment horizontal="justify" vertical="center" wrapText="1"/>
    </xf>
    <xf numFmtId="0" fontId="96" fillId="0" borderId="12" xfId="0" applyFont="1" applyBorder="1" applyAlignment="1">
      <alignment horizontal="justify" vertical="top" wrapText="1"/>
    </xf>
    <xf numFmtId="0" fontId="96" fillId="0" borderId="13" xfId="0" applyFont="1" applyFill="1" applyBorder="1" applyAlignment="1">
      <alignment horizontal="justify" vertical="top" wrapText="1"/>
    </xf>
    <xf numFmtId="0" fontId="15" fillId="0" borderId="13" xfId="42" applyFont="1" applyFill="1" applyBorder="1" applyAlignment="1" applyProtection="1">
      <alignment horizontal="center" vertical="top"/>
      <protection/>
    </xf>
    <xf numFmtId="0" fontId="102" fillId="0" borderId="10" xfId="0" applyFont="1" applyBorder="1" applyAlignment="1">
      <alignment horizontal="justify" vertical="top" wrapText="1"/>
    </xf>
    <xf numFmtId="0" fontId="6" fillId="0" borderId="12" xfId="42" applyFont="1" applyFill="1" applyBorder="1" applyAlignment="1" applyProtection="1">
      <alignment horizontal="left" vertical="top"/>
      <protection/>
    </xf>
    <xf numFmtId="0" fontId="6" fillId="0" borderId="14" xfId="42" applyFont="1" applyFill="1" applyBorder="1" applyAlignment="1" applyProtection="1">
      <alignment horizontal="center" vertical="top"/>
      <protection/>
    </xf>
    <xf numFmtId="0" fontId="6" fillId="0" borderId="15" xfId="42" applyFont="1" applyFill="1" applyBorder="1" applyAlignment="1" applyProtection="1">
      <alignment horizontal="center" vertical="top"/>
      <protection/>
    </xf>
    <xf numFmtId="0" fontId="6" fillId="0" borderId="16" xfId="42" applyFont="1" applyFill="1" applyBorder="1" applyAlignment="1" applyProtection="1">
      <alignment horizontal="center" vertical="top"/>
      <protection/>
    </xf>
    <xf numFmtId="0" fontId="96" fillId="0" borderId="13" xfId="42" applyFont="1" applyFill="1" applyBorder="1" applyAlignment="1" applyProtection="1">
      <alignment horizontal="center" vertical="top"/>
      <protection/>
    </xf>
    <xf numFmtId="0" fontId="102" fillId="0" borderId="13" xfId="0" applyFont="1" applyBorder="1" applyAlignment="1">
      <alignment horizontal="justify" vertical="top" wrapText="1"/>
    </xf>
    <xf numFmtId="0" fontId="15" fillId="0" borderId="13" xfId="42" applyFont="1" applyFill="1" applyBorder="1" applyAlignment="1" applyProtection="1">
      <alignment horizontal="left" vertical="top"/>
      <protection/>
    </xf>
    <xf numFmtId="0" fontId="96" fillId="0" borderId="12" xfId="42" applyFont="1" applyFill="1" applyBorder="1" applyAlignment="1" applyProtection="1">
      <alignment horizontal="center" vertical="top"/>
      <protection/>
    </xf>
    <xf numFmtId="0" fontId="15" fillId="0" borderId="12" xfId="42" applyFont="1" applyFill="1" applyBorder="1" applyAlignment="1" applyProtection="1">
      <alignment horizontal="center" vertical="top"/>
      <protection/>
    </xf>
    <xf numFmtId="0" fontId="15" fillId="0" borderId="12" xfId="42" applyFont="1" applyFill="1" applyBorder="1" applyAlignment="1" applyProtection="1">
      <alignment horizontal="center" vertical="center"/>
      <protection/>
    </xf>
    <xf numFmtId="49" fontId="96" fillId="0" borderId="13" xfId="0" applyNumberFormat="1" applyFont="1" applyFill="1" applyBorder="1" applyAlignment="1">
      <alignment horizontal="center" vertical="top" wrapText="1"/>
    </xf>
    <xf numFmtId="4" fontId="40" fillId="0" borderId="13" xfId="0" applyNumberFormat="1" applyFont="1" applyFill="1" applyBorder="1" applyAlignment="1">
      <alignment horizontal="center" vertical="top"/>
    </xf>
    <xf numFmtId="0" fontId="27" fillId="0" borderId="13" xfId="0" applyFont="1" applyFill="1" applyBorder="1" applyAlignment="1">
      <alignment horizontal="center" vertical="top"/>
    </xf>
    <xf numFmtId="49" fontId="27" fillId="0" borderId="13" xfId="0" applyNumberFormat="1" applyFont="1" applyFill="1" applyBorder="1" applyAlignment="1">
      <alignment horizontal="center" vertical="top"/>
    </xf>
    <xf numFmtId="2" fontId="34" fillId="0" borderId="15" xfId="0" applyNumberFormat="1" applyFont="1" applyFill="1" applyBorder="1" applyAlignment="1">
      <alignment horizontal="center" vertical="top" wrapText="1"/>
    </xf>
    <xf numFmtId="49" fontId="34" fillId="0" borderId="15" xfId="0" applyNumberFormat="1" applyFont="1" applyFill="1" applyBorder="1" applyAlignment="1">
      <alignment horizontal="center" vertical="top"/>
    </xf>
    <xf numFmtId="49" fontId="34" fillId="0" borderId="16" xfId="0" applyNumberFormat="1" applyFont="1" applyFill="1" applyBorder="1" applyAlignment="1">
      <alignment horizontal="center" vertical="top"/>
    </xf>
    <xf numFmtId="49" fontId="94" fillId="0" borderId="17" xfId="0" applyNumberFormat="1" applyFont="1" applyFill="1" applyBorder="1" applyAlignment="1">
      <alignment horizontal="center" vertical="top" wrapText="1"/>
    </xf>
    <xf numFmtId="0" fontId="94" fillId="0" borderId="18" xfId="0" applyFont="1" applyFill="1" applyBorder="1" applyAlignment="1">
      <alignment horizontal="justify" vertical="top" wrapText="1"/>
    </xf>
    <xf numFmtId="49" fontId="96" fillId="0" borderId="12" xfId="0" applyNumberFormat="1" applyFont="1" applyFill="1" applyBorder="1" applyAlignment="1">
      <alignment horizontal="center" vertical="top" wrapText="1"/>
    </xf>
    <xf numFmtId="4" fontId="40" fillId="0" borderId="12" xfId="0" applyNumberFormat="1" applyFont="1" applyFill="1" applyBorder="1" applyAlignment="1">
      <alignment horizontal="center" vertical="top"/>
    </xf>
    <xf numFmtId="0" fontId="27" fillId="0" borderId="12" xfId="0" applyFont="1" applyFill="1" applyBorder="1" applyAlignment="1">
      <alignment horizontal="center" vertical="top"/>
    </xf>
    <xf numFmtId="49" fontId="27" fillId="0" borderId="12" xfId="0" applyNumberFormat="1" applyFont="1" applyFill="1" applyBorder="1" applyAlignment="1">
      <alignment horizontal="center" vertical="top"/>
    </xf>
    <xf numFmtId="4" fontId="47" fillId="0" borderId="15" xfId="0" applyNumberFormat="1" applyFont="1" applyFill="1" applyBorder="1" applyAlignment="1">
      <alignment horizontal="center" vertical="top"/>
    </xf>
    <xf numFmtId="0" fontId="34" fillId="0" borderId="15" xfId="0" applyFont="1" applyFill="1" applyBorder="1" applyAlignment="1">
      <alignment horizontal="center" vertical="top"/>
    </xf>
    <xf numFmtId="49" fontId="27" fillId="34" borderId="10" xfId="0" applyNumberFormat="1" applyFont="1" applyFill="1" applyBorder="1" applyAlignment="1">
      <alignment horizontal="justify" vertical="top" wrapText="1"/>
    </xf>
    <xf numFmtId="0" fontId="34" fillId="34" borderId="10" xfId="0" applyFont="1" applyFill="1" applyBorder="1" applyAlignment="1">
      <alignment vertical="top" wrapText="1"/>
    </xf>
    <xf numFmtId="0" fontId="34" fillId="34" borderId="10" xfId="0" applyFont="1" applyFill="1" applyBorder="1" applyAlignment="1">
      <alignment horizontal="justify" vertical="top" wrapText="1"/>
    </xf>
    <xf numFmtId="49" fontId="96" fillId="0" borderId="19" xfId="0" applyNumberFormat="1" applyFont="1" applyFill="1" applyBorder="1" applyAlignment="1">
      <alignment horizontal="center" vertical="top" wrapText="1"/>
    </xf>
    <xf numFmtId="0" fontId="27" fillId="0" borderId="19" xfId="0" applyFont="1" applyFill="1" applyBorder="1" applyAlignment="1">
      <alignment horizontal="center" vertical="top" wrapText="1"/>
    </xf>
    <xf numFmtId="4" fontId="27" fillId="0" borderId="19" xfId="0" applyNumberFormat="1" applyFont="1" applyFill="1" applyBorder="1" applyAlignment="1">
      <alignment horizontal="center" vertical="top" wrapText="1"/>
    </xf>
    <xf numFmtId="4" fontId="40" fillId="0" borderId="19" xfId="0" applyNumberFormat="1" applyFont="1" applyFill="1" applyBorder="1" applyAlignment="1">
      <alignment horizontal="center" vertical="top"/>
    </xf>
    <xf numFmtId="0" fontId="27" fillId="0" borderId="19" xfId="0" applyFont="1" applyFill="1" applyBorder="1" applyAlignment="1">
      <alignment horizontal="center" vertical="top"/>
    </xf>
    <xf numFmtId="49" fontId="27" fillId="0" borderId="19" xfId="0" applyNumberFormat="1" applyFont="1" applyFill="1" applyBorder="1" applyAlignment="1">
      <alignment horizontal="center" vertical="top"/>
    </xf>
    <xf numFmtId="49" fontId="27" fillId="34" borderId="14" xfId="0" applyNumberFormat="1" applyFont="1" applyFill="1" applyBorder="1" applyAlignment="1">
      <alignment horizontal="justify" vertical="top" wrapText="1"/>
    </xf>
    <xf numFmtId="0" fontId="34" fillId="34" borderId="15" xfId="0" applyFont="1" applyFill="1" applyBorder="1" applyAlignment="1">
      <alignment vertical="top" wrapText="1"/>
    </xf>
    <xf numFmtId="0" fontId="34" fillId="34" borderId="15" xfId="0" applyFont="1" applyFill="1" applyBorder="1" applyAlignment="1">
      <alignment horizontal="justify" vertical="top" wrapText="1"/>
    </xf>
    <xf numFmtId="2" fontId="34" fillId="34" borderId="15" xfId="0" applyNumberFormat="1" applyFont="1" applyFill="1" applyBorder="1" applyAlignment="1">
      <alignment horizontal="center" vertical="top" wrapText="1"/>
    </xf>
    <xf numFmtId="2" fontId="34" fillId="34" borderId="16" xfId="0" applyNumberFormat="1" applyFont="1" applyFill="1" applyBorder="1" applyAlignment="1">
      <alignment horizontal="center" vertical="top" wrapText="1"/>
    </xf>
    <xf numFmtId="49" fontId="44" fillId="34" borderId="14" xfId="0" applyNumberFormat="1" applyFont="1" applyFill="1" applyBorder="1" applyAlignment="1">
      <alignment horizontal="justify" vertical="top" wrapText="1"/>
    </xf>
    <xf numFmtId="0" fontId="44" fillId="34" borderId="15" xfId="0" applyFont="1" applyFill="1" applyBorder="1" applyAlignment="1">
      <alignment vertical="top" wrapText="1"/>
    </xf>
    <xf numFmtId="2" fontId="44" fillId="34" borderId="15" xfId="0" applyNumberFormat="1" applyFont="1" applyFill="1" applyBorder="1" applyAlignment="1">
      <alignment horizontal="center" vertical="top" wrapText="1"/>
    </xf>
    <xf numFmtId="43" fontId="44" fillId="34" borderId="15" xfId="60" applyFont="1" applyFill="1" applyBorder="1" applyAlignment="1">
      <alignment vertical="top" wrapText="1"/>
    </xf>
    <xf numFmtId="4" fontId="44" fillId="34" borderId="15" xfId="0" applyNumberFormat="1" applyFont="1" applyFill="1" applyBorder="1" applyAlignment="1">
      <alignment horizontal="center" vertical="top" wrapText="1"/>
    </xf>
    <xf numFmtId="43" fontId="44" fillId="34" borderId="15" xfId="60" applyFont="1" applyFill="1" applyBorder="1" applyAlignment="1">
      <alignment horizontal="center" vertical="top" wrapText="1"/>
    </xf>
    <xf numFmtId="49" fontId="45" fillId="34" borderId="16" xfId="0" applyNumberFormat="1" applyFont="1" applyFill="1" applyBorder="1" applyAlignment="1">
      <alignment/>
    </xf>
    <xf numFmtId="0" fontId="95" fillId="0" borderId="13" xfId="0" applyFont="1" applyFill="1" applyBorder="1" applyAlignment="1">
      <alignment horizontal="center" vertical="top" wrapText="1"/>
    </xf>
    <xf numFmtId="0" fontId="101" fillId="0" borderId="13" xfId="42" applyFont="1" applyFill="1" applyBorder="1" applyAlignment="1" applyProtection="1">
      <alignment vertical="center"/>
      <protection/>
    </xf>
    <xf numFmtId="0" fontId="101" fillId="0" borderId="13" xfId="42" applyFont="1" applyFill="1" applyBorder="1" applyAlignment="1" applyProtection="1">
      <alignment horizontal="center" vertical="center"/>
      <protection/>
    </xf>
    <xf numFmtId="0" fontId="100" fillId="0" borderId="13" xfId="42" applyFont="1" applyFill="1" applyBorder="1" applyAlignment="1" applyProtection="1">
      <alignment horizontal="left" vertical="top"/>
      <protection/>
    </xf>
    <xf numFmtId="0" fontId="94" fillId="0" borderId="14" xfId="42" applyFont="1" applyFill="1" applyBorder="1" applyAlignment="1" applyProtection="1">
      <alignment horizontal="center" vertical="center"/>
      <protection/>
    </xf>
    <xf numFmtId="0" fontId="94" fillId="0" borderId="15" xfId="0" applyFont="1" applyBorder="1" applyAlignment="1">
      <alignment horizontal="justify" vertical="center" wrapText="1"/>
    </xf>
    <xf numFmtId="0" fontId="101" fillId="0" borderId="15" xfId="42" applyFont="1" applyFill="1" applyBorder="1" applyAlignment="1" applyProtection="1">
      <alignment vertical="center"/>
      <protection/>
    </xf>
    <xf numFmtId="0" fontId="100" fillId="0" borderId="15" xfId="42" applyFont="1" applyFill="1" applyBorder="1" applyAlignment="1" applyProtection="1">
      <alignment horizontal="center" vertical="center"/>
      <protection/>
    </xf>
    <xf numFmtId="0" fontId="100" fillId="0" borderId="15" xfId="42" applyFont="1" applyFill="1" applyBorder="1" applyAlignment="1" applyProtection="1">
      <alignment horizontal="center" vertical="top"/>
      <protection/>
    </xf>
    <xf numFmtId="0" fontId="100" fillId="0" borderId="15" xfId="42" applyFont="1" applyFill="1" applyBorder="1" applyAlignment="1" applyProtection="1">
      <alignment vertical="center"/>
      <protection/>
    </xf>
    <xf numFmtId="0" fontId="100" fillId="0" borderId="16" xfId="42" applyFont="1" applyFill="1" applyBorder="1" applyAlignment="1" applyProtection="1">
      <alignment horizontal="center" vertical="top"/>
      <protection/>
    </xf>
    <xf numFmtId="49" fontId="48" fillId="34" borderId="10" xfId="0" applyNumberFormat="1" applyFont="1" applyFill="1" applyBorder="1" applyAlignment="1">
      <alignment horizontal="justify" vertical="top" wrapText="1"/>
    </xf>
    <xf numFmtId="0" fontId="44" fillId="34" borderId="10" xfId="0" applyFont="1" applyFill="1" applyBorder="1" applyAlignment="1">
      <alignment vertical="top" wrapText="1"/>
    </xf>
    <xf numFmtId="0" fontId="48" fillId="34" borderId="10" xfId="0" applyFont="1" applyFill="1" applyBorder="1" applyAlignment="1">
      <alignment horizontal="justify" vertical="top" wrapText="1"/>
    </xf>
    <xf numFmtId="2" fontId="44" fillId="34" borderId="10" xfId="0" applyNumberFormat="1" applyFont="1" applyFill="1" applyBorder="1" applyAlignment="1">
      <alignment horizontal="center" vertical="top" wrapText="1"/>
    </xf>
    <xf numFmtId="0" fontId="28" fillId="0" borderId="13" xfId="0" applyFont="1" applyFill="1" applyBorder="1" applyAlignment="1">
      <alignment horizontal="center" vertical="top"/>
    </xf>
    <xf numFmtId="49" fontId="28" fillId="0" borderId="13" xfId="0" applyNumberFormat="1" applyFont="1" applyFill="1" applyBorder="1" applyAlignment="1">
      <alignment horizontal="center" vertical="top"/>
    </xf>
    <xf numFmtId="49" fontId="28" fillId="0" borderId="13" xfId="0" applyNumberFormat="1" applyFont="1" applyFill="1" applyBorder="1" applyAlignment="1">
      <alignment horizontal="center" vertical="top" wrapText="1"/>
    </xf>
    <xf numFmtId="0" fontId="33" fillId="0" borderId="15" xfId="0" applyFont="1" applyFill="1" applyBorder="1" applyAlignment="1">
      <alignment horizontal="center" vertical="top" wrapText="1"/>
    </xf>
    <xf numFmtId="4" fontId="33" fillId="0" borderId="15" xfId="0" applyNumberFormat="1" applyFont="1" applyFill="1" applyBorder="1" applyAlignment="1">
      <alignment horizontal="center" vertical="top" wrapText="1"/>
    </xf>
    <xf numFmtId="173" fontId="33" fillId="0" borderId="15" xfId="0" applyNumberFormat="1" applyFont="1" applyFill="1" applyBorder="1" applyAlignment="1">
      <alignment horizontal="center" vertical="top" wrapText="1"/>
    </xf>
    <xf numFmtId="0" fontId="34" fillId="34" borderId="10" xfId="0" applyFont="1" applyFill="1" applyBorder="1" applyAlignment="1">
      <alignment horizontal="center" vertical="top" wrapText="1"/>
    </xf>
    <xf numFmtId="4" fontId="34" fillId="34" borderId="10" xfId="0" applyNumberFormat="1" applyFont="1" applyFill="1" applyBorder="1" applyAlignment="1">
      <alignment horizontal="center" vertical="top" wrapText="1"/>
    </xf>
    <xf numFmtId="4" fontId="39" fillId="0" borderId="13" xfId="0" applyNumberFormat="1" applyFont="1" applyFill="1" applyBorder="1" applyAlignment="1">
      <alignment horizontal="center" vertical="top"/>
    </xf>
    <xf numFmtId="2" fontId="97" fillId="0" borderId="15" xfId="0" applyNumberFormat="1" applyFont="1" applyFill="1" applyBorder="1" applyAlignment="1">
      <alignment horizontal="center" vertical="top" wrapText="1"/>
    </xf>
    <xf numFmtId="177" fontId="28" fillId="0" borderId="10" xfId="0" applyNumberFormat="1" applyFont="1" applyFill="1" applyBorder="1" applyAlignment="1">
      <alignment horizontal="center" vertical="top"/>
    </xf>
    <xf numFmtId="0" fontId="96" fillId="0" borderId="12" xfId="0" applyFont="1" applyFill="1" applyBorder="1" applyAlignment="1">
      <alignment horizontal="justify" vertical="top" wrapText="1"/>
    </xf>
    <xf numFmtId="4" fontId="39" fillId="0" borderId="12" xfId="0" applyNumberFormat="1" applyFont="1" applyFill="1" applyBorder="1" applyAlignment="1">
      <alignment horizontal="center" vertical="top"/>
    </xf>
    <xf numFmtId="0" fontId="28" fillId="0" borderId="12" xfId="0" applyFont="1" applyFill="1" applyBorder="1" applyAlignment="1">
      <alignment horizontal="center" vertical="top"/>
    </xf>
    <xf numFmtId="49" fontId="28" fillId="0" borderId="12" xfId="0" applyNumberFormat="1" applyFont="1" applyFill="1" applyBorder="1" applyAlignment="1">
      <alignment horizontal="center" vertical="top"/>
    </xf>
    <xf numFmtId="0" fontId="94" fillId="0" borderId="14" xfId="42" applyFont="1" applyFill="1" applyBorder="1" applyAlignment="1" applyProtection="1">
      <alignment horizontal="justify" vertical="top" wrapText="1"/>
      <protection/>
    </xf>
    <xf numFmtId="0" fontId="96" fillId="0" borderId="19" xfId="0" applyFont="1" applyFill="1" applyBorder="1" applyAlignment="1">
      <alignment horizontal="justify" vertical="top" wrapText="1"/>
    </xf>
    <xf numFmtId="0" fontId="40" fillId="0" borderId="19" xfId="42" applyFont="1" applyFill="1" applyBorder="1" applyAlignment="1" applyProtection="1">
      <alignment horizontal="center" vertical="top" wrapText="1"/>
      <protection/>
    </xf>
    <xf numFmtId="4" fontId="40" fillId="0" borderId="19" xfId="0" applyNumberFormat="1" applyFont="1" applyFill="1" applyBorder="1" applyAlignment="1">
      <alignment horizontal="center" vertical="top" wrapText="1"/>
    </xf>
    <xf numFmtId="0" fontId="40" fillId="0" borderId="19" xfId="0" applyFont="1" applyFill="1" applyBorder="1" applyAlignment="1">
      <alignment horizontal="center" vertical="top" wrapText="1"/>
    </xf>
    <xf numFmtId="0" fontId="40" fillId="0" borderId="19" xfId="0" applyFont="1" applyFill="1" applyBorder="1" applyAlignment="1">
      <alignment horizontal="center" vertical="top"/>
    </xf>
    <xf numFmtId="49" fontId="36" fillId="0" borderId="13" xfId="0" applyNumberFormat="1" applyFont="1" applyFill="1" applyBorder="1" applyAlignment="1">
      <alignment horizontal="justify" vertical="top" wrapText="1"/>
    </xf>
    <xf numFmtId="0" fontId="36" fillId="0" borderId="13" xfId="0" applyFont="1" applyFill="1" applyBorder="1" applyAlignment="1">
      <alignment vertical="top" wrapText="1"/>
    </xf>
    <xf numFmtId="0" fontId="36" fillId="0" borderId="13" xfId="0" applyFont="1" applyFill="1" applyBorder="1" applyAlignment="1">
      <alignment horizontal="justify" vertical="top" wrapText="1"/>
    </xf>
    <xf numFmtId="2" fontId="36" fillId="0" borderId="13" xfId="0" applyNumberFormat="1" applyFont="1" applyFill="1" applyBorder="1" applyAlignment="1">
      <alignment horizontal="center" vertical="top" wrapText="1"/>
    </xf>
    <xf numFmtId="43" fontId="34" fillId="34" borderId="15" xfId="60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49" fontId="94" fillId="0" borderId="13" xfId="0" applyNumberFormat="1" applyFont="1" applyFill="1" applyBorder="1" applyAlignment="1">
      <alignment horizontal="center" vertical="top" wrapText="1"/>
    </xf>
    <xf numFmtId="49" fontId="94" fillId="0" borderId="12" xfId="0" applyNumberFormat="1" applyFont="1" applyFill="1" applyBorder="1" applyAlignment="1">
      <alignment horizontal="center" vertical="top" wrapText="1"/>
    </xf>
    <xf numFmtId="49" fontId="31" fillId="0" borderId="19" xfId="0" applyNumberFormat="1" applyFont="1" applyFill="1" applyBorder="1" applyAlignment="1">
      <alignment horizontal="center" vertical="top" wrapText="1"/>
    </xf>
    <xf numFmtId="49" fontId="42" fillId="0" borderId="20" xfId="0" applyNumberFormat="1" applyFont="1" applyFill="1" applyBorder="1" applyAlignment="1">
      <alignment horizontal="center" vertical="top" wrapText="1"/>
    </xf>
    <xf numFmtId="187" fontId="34" fillId="34" borderId="15" xfId="60" applyNumberFormat="1" applyFont="1" applyFill="1" applyBorder="1" applyAlignment="1">
      <alignment horizontal="center" vertical="top" wrapText="1"/>
    </xf>
    <xf numFmtId="183" fontId="0" fillId="0" borderId="0" xfId="0" applyNumberFormat="1" applyAlignment="1">
      <alignment/>
    </xf>
    <xf numFmtId="183" fontId="44" fillId="34" borderId="15" xfId="60" applyNumberFormat="1" applyFont="1" applyFill="1" applyBorder="1" applyAlignment="1">
      <alignment horizontal="center" vertical="top" wrapText="1"/>
    </xf>
    <xf numFmtId="172" fontId="34" fillId="34" borderId="15" xfId="0" applyNumberFormat="1" applyFont="1" applyFill="1" applyBorder="1" applyAlignment="1">
      <alignment horizontal="center" vertical="top" wrapText="1"/>
    </xf>
    <xf numFmtId="173" fontId="34" fillId="34" borderId="10" xfId="0" applyNumberFormat="1" applyFont="1" applyFill="1" applyBorder="1" applyAlignment="1">
      <alignment horizontal="center" vertical="top" wrapText="1"/>
    </xf>
    <xf numFmtId="174" fontId="34" fillId="34" borderId="15" xfId="0" applyNumberFormat="1" applyFont="1" applyFill="1" applyBorder="1" applyAlignment="1">
      <alignment horizontal="center" vertical="top" wrapText="1"/>
    </xf>
    <xf numFmtId="174" fontId="34" fillId="34" borderId="15" xfId="60" applyNumberFormat="1" applyFont="1" applyFill="1" applyBorder="1" applyAlignment="1">
      <alignment horizontal="center" vertical="top" wrapText="1"/>
    </xf>
    <xf numFmtId="174" fontId="36" fillId="0" borderId="13" xfId="0" applyNumberFormat="1" applyFont="1" applyFill="1" applyBorder="1" applyAlignment="1">
      <alignment horizontal="center" vertical="top" wrapText="1"/>
    </xf>
    <xf numFmtId="49" fontId="102" fillId="0" borderId="10" xfId="0" applyNumberFormat="1" applyFont="1" applyFill="1" applyBorder="1" applyAlignment="1">
      <alignment horizontal="left" vertical="top" wrapText="1"/>
    </xf>
    <xf numFmtId="0" fontId="103" fillId="0" borderId="10" xfId="0" applyFont="1" applyFill="1" applyBorder="1" applyAlignment="1">
      <alignment horizontal="justify" vertical="top" wrapText="1"/>
    </xf>
    <xf numFmtId="0" fontId="102" fillId="0" borderId="10" xfId="0" applyFont="1" applyFill="1" applyBorder="1" applyAlignment="1">
      <alignment horizontal="justify" vertical="top" wrapText="1"/>
    </xf>
    <xf numFmtId="0" fontId="102" fillId="0" borderId="10" xfId="0" applyFont="1" applyFill="1" applyBorder="1" applyAlignment="1">
      <alignment vertical="top" wrapText="1"/>
    </xf>
    <xf numFmtId="2" fontId="102" fillId="0" borderId="10" xfId="0" applyNumberFormat="1" applyFont="1" applyFill="1" applyBorder="1" applyAlignment="1" quotePrefix="1">
      <alignment horizontal="left" vertical="top" wrapText="1"/>
    </xf>
    <xf numFmtId="0" fontId="103" fillId="0" borderId="10" xfId="0" applyFont="1" applyFill="1" applyBorder="1" applyAlignment="1">
      <alignment horizontal="left" vertical="top" wrapText="1"/>
    </xf>
    <xf numFmtId="2" fontId="102" fillId="0" borderId="12" xfId="0" applyNumberFormat="1" applyFont="1" applyFill="1" applyBorder="1" applyAlignment="1">
      <alignment vertical="top" wrapText="1"/>
    </xf>
    <xf numFmtId="0" fontId="103" fillId="0" borderId="12" xfId="0" applyFont="1" applyFill="1" applyBorder="1" applyAlignment="1">
      <alignment horizontal="justify" vertical="top" wrapText="1"/>
    </xf>
    <xf numFmtId="168" fontId="102" fillId="0" borderId="10" xfId="0" applyNumberFormat="1" applyFont="1" applyFill="1" applyBorder="1" applyAlignment="1">
      <alignment vertical="top" wrapText="1"/>
    </xf>
    <xf numFmtId="0" fontId="101" fillId="0" borderId="10" xfId="0" applyFont="1" applyFill="1" applyBorder="1" applyAlignment="1">
      <alignment vertical="top" wrapText="1"/>
    </xf>
    <xf numFmtId="0" fontId="104" fillId="0" borderId="10" xfId="0" applyFont="1" applyFill="1" applyBorder="1" applyAlignment="1">
      <alignment/>
    </xf>
    <xf numFmtId="0" fontId="102" fillId="0" borderId="10" xfId="0" applyFont="1" applyFill="1" applyBorder="1" applyAlignment="1">
      <alignment horizontal="right" vertical="top" wrapText="1"/>
    </xf>
    <xf numFmtId="0" fontId="102" fillId="0" borderId="10" xfId="0" applyFont="1" applyFill="1" applyBorder="1" applyAlignment="1">
      <alignment horizontal="center" vertical="top" wrapText="1"/>
    </xf>
    <xf numFmtId="0" fontId="104" fillId="0" borderId="10" xfId="0" applyFont="1" applyFill="1" applyBorder="1" applyAlignment="1">
      <alignment horizontal="right" vertical="top"/>
    </xf>
    <xf numFmtId="0" fontId="102" fillId="0" borderId="10" xfId="0" applyFont="1" applyFill="1" applyBorder="1" applyAlignment="1">
      <alignment horizontal="right" vertical="top"/>
    </xf>
    <xf numFmtId="168" fontId="102" fillId="0" borderId="10" xfId="0" applyNumberFormat="1" applyFont="1" applyFill="1" applyBorder="1" applyAlignment="1">
      <alignment horizontal="right" vertical="top" wrapText="1"/>
    </xf>
    <xf numFmtId="0" fontId="102" fillId="0" borderId="10" xfId="0" applyFont="1" applyBorder="1" applyAlignment="1">
      <alignment horizontal="center" vertical="top" wrapText="1"/>
    </xf>
    <xf numFmtId="0" fontId="101" fillId="0" borderId="10" xfId="0" applyFont="1" applyBorder="1" applyAlignment="1">
      <alignment horizontal="center" vertical="top" wrapText="1"/>
    </xf>
    <xf numFmtId="0" fontId="101" fillId="0" borderId="12" xfId="0" applyFont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 wrapText="1"/>
    </xf>
    <xf numFmtId="0" fontId="100" fillId="33" borderId="10" xfId="0" applyFont="1" applyFill="1" applyBorder="1" applyAlignment="1">
      <alignment horizontal="justify" vertical="top" wrapText="1"/>
    </xf>
    <xf numFmtId="0" fontId="100" fillId="0" borderId="10" xfId="0" applyFont="1" applyFill="1" applyBorder="1" applyAlignment="1">
      <alignment horizontal="left" vertical="top" wrapText="1"/>
    </xf>
    <xf numFmtId="0" fontId="103" fillId="0" borderId="10" xfId="0" applyFont="1" applyBorder="1" applyAlignment="1">
      <alignment horizontal="justify" vertical="top" wrapText="1"/>
    </xf>
    <xf numFmtId="0" fontId="5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0" fillId="0" borderId="13" xfId="0" applyBorder="1" applyAlignment="1">
      <alignment/>
    </xf>
    <xf numFmtId="0" fontId="4" fillId="0" borderId="13" xfId="0" applyFont="1" applyFill="1" applyBorder="1" applyAlignment="1">
      <alignment horizontal="center" vertical="top" wrapText="1"/>
    </xf>
    <xf numFmtId="0" fontId="103" fillId="0" borderId="21" xfId="0" applyFont="1" applyBorder="1" applyAlignment="1">
      <alignment horizontal="justify" vertical="top" wrapText="1"/>
    </xf>
    <xf numFmtId="0" fontId="10" fillId="0" borderId="22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 wrapText="1"/>
    </xf>
    <xf numFmtId="0" fontId="15" fillId="0" borderId="22" xfId="0" applyFont="1" applyFill="1" applyBorder="1" applyAlignment="1">
      <alignment horizontal="center" vertical="top" wrapText="1"/>
    </xf>
    <xf numFmtId="0" fontId="15" fillId="0" borderId="23" xfId="0" applyFont="1" applyFill="1" applyBorder="1" applyAlignment="1">
      <alignment horizontal="center" vertical="top" wrapText="1"/>
    </xf>
    <xf numFmtId="0" fontId="100" fillId="0" borderId="14" xfId="0" applyFont="1" applyFill="1" applyBorder="1" applyAlignment="1">
      <alignment horizontal="left" vertical="top" wrapText="1"/>
    </xf>
    <xf numFmtId="0" fontId="10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15" fillId="0" borderId="15" xfId="0" applyFont="1" applyFill="1" applyBorder="1" applyAlignment="1">
      <alignment horizontal="center" vertical="top" wrapText="1"/>
    </xf>
    <xf numFmtId="0" fontId="15" fillId="0" borderId="16" xfId="0" applyFont="1" applyFill="1" applyBorder="1" applyAlignment="1">
      <alignment horizontal="center" vertical="top" wrapText="1"/>
    </xf>
    <xf numFmtId="0" fontId="100" fillId="0" borderId="10" xfId="0" applyFont="1" applyFill="1" applyBorder="1" applyAlignment="1">
      <alignment horizontal="justify" vertical="top" wrapText="1"/>
    </xf>
    <xf numFmtId="0" fontId="100" fillId="0" borderId="10" xfId="0" applyFont="1" applyBorder="1" applyAlignment="1">
      <alignment horizontal="justify" vertical="top" wrapText="1"/>
    </xf>
    <xf numFmtId="0" fontId="102" fillId="0" borderId="0" xfId="0" applyFont="1" applyAlignment="1">
      <alignment horizontal="justify" vertical="top" wrapText="1"/>
    </xf>
    <xf numFmtId="0" fontId="102" fillId="0" borderId="0" xfId="0" applyNumberFormat="1" applyFont="1" applyAlignment="1">
      <alignment horizontal="justify" vertical="top" wrapText="1"/>
    </xf>
    <xf numFmtId="0" fontId="102" fillId="0" borderId="10" xfId="0" applyNumberFormat="1" applyFont="1" applyBorder="1" applyAlignment="1">
      <alignment horizontal="justify" vertical="top" wrapText="1"/>
    </xf>
    <xf numFmtId="0" fontId="105" fillId="0" borderId="10" xfId="0" applyFont="1" applyBorder="1" applyAlignment="1">
      <alignment horizontal="center" vertical="top" wrapText="1"/>
    </xf>
    <xf numFmtId="0" fontId="102" fillId="0" borderId="0" xfId="0" applyFont="1" applyAlignment="1">
      <alignment horizontal="center" vertical="top" wrapText="1"/>
    </xf>
    <xf numFmtId="0" fontId="106" fillId="0" borderId="10" xfId="0" applyFont="1" applyBorder="1" applyAlignment="1">
      <alignment horizontal="justify" vertical="top" wrapText="1"/>
    </xf>
    <xf numFmtId="0" fontId="102" fillId="0" borderId="10" xfId="0" applyFont="1" applyBorder="1" applyAlignment="1">
      <alignment horizontal="justify"/>
    </xf>
    <xf numFmtId="0" fontId="100" fillId="0" borderId="10" xfId="0" applyFont="1" applyBorder="1" applyAlignment="1">
      <alignment horizontal="center" vertical="top" wrapText="1"/>
    </xf>
    <xf numFmtId="173" fontId="107" fillId="0" borderId="10" xfId="0" applyNumberFormat="1" applyFont="1" applyFill="1" applyBorder="1" applyAlignment="1">
      <alignment horizontal="center" vertical="top" wrapText="1"/>
    </xf>
    <xf numFmtId="0" fontId="101" fillId="0" borderId="10" xfId="0" applyFont="1" applyFill="1" applyBorder="1" applyAlignment="1">
      <alignment horizontal="center" vertical="top" wrapText="1"/>
    </xf>
    <xf numFmtId="0" fontId="108" fillId="0" borderId="10" xfId="0" applyFont="1" applyFill="1" applyBorder="1" applyAlignment="1">
      <alignment horizontal="justify" vertical="top" wrapText="1"/>
    </xf>
    <xf numFmtId="0" fontId="106" fillId="0" borderId="10" xfId="0" applyFont="1" applyBorder="1" applyAlignment="1">
      <alignment horizontal="center" vertical="top" wrapText="1"/>
    </xf>
    <xf numFmtId="0" fontId="102" fillId="0" borderId="10" xfId="0" applyNumberFormat="1" applyFont="1" applyBorder="1" applyAlignment="1">
      <alignment horizontal="center" vertical="top" wrapText="1"/>
    </xf>
    <xf numFmtId="0" fontId="94" fillId="0" borderId="13" xfId="42" applyFont="1" applyFill="1" applyBorder="1" applyAlignment="1" applyProtection="1">
      <alignment horizontal="center" vertical="center"/>
      <protection/>
    </xf>
    <xf numFmtId="0" fontId="94" fillId="0" borderId="10" xfId="42" applyFont="1" applyFill="1" applyBorder="1" applyAlignment="1" applyProtection="1">
      <alignment horizontal="center" vertical="center"/>
      <protection/>
    </xf>
    <xf numFmtId="0" fontId="6" fillId="0" borderId="12" xfId="42" applyFont="1" applyFill="1" applyBorder="1" applyAlignment="1" applyProtection="1">
      <alignment horizontal="left" vertical="top" wrapText="1"/>
      <protection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172" fontId="1" fillId="0" borderId="24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96" fillId="0" borderId="13" xfId="0" applyFont="1" applyBorder="1" applyAlignment="1">
      <alignment horizontal="justify" vertical="center" wrapText="1"/>
    </xf>
    <xf numFmtId="0" fontId="96" fillId="0" borderId="10" xfId="0" applyFont="1" applyBorder="1" applyAlignment="1">
      <alignment horizontal="justify" vertical="center" wrapText="1"/>
    </xf>
    <xf numFmtId="0" fontId="6" fillId="0" borderId="19" xfId="42" applyFont="1" applyFill="1" applyBorder="1" applyAlignment="1" applyProtection="1">
      <alignment horizontal="left" vertical="top"/>
      <protection/>
    </xf>
    <xf numFmtId="49" fontId="41" fillId="0" borderId="13" xfId="0" applyNumberFormat="1" applyFont="1" applyBorder="1" applyAlignment="1">
      <alignment horizontal="center" vertical="top" wrapText="1"/>
    </xf>
    <xf numFmtId="49" fontId="41" fillId="0" borderId="10" xfId="0" applyNumberFormat="1" applyFont="1" applyBorder="1" applyAlignment="1">
      <alignment horizontal="center" vertical="top" wrapText="1"/>
    </xf>
    <xf numFmtId="0" fontId="96" fillId="0" borderId="13" xfId="0" applyFont="1" applyBorder="1" applyAlignment="1">
      <alignment horizontal="justify" vertical="top" wrapText="1"/>
    </xf>
    <xf numFmtId="0" fontId="96" fillId="0" borderId="10" xfId="0" applyFont="1" applyBorder="1" applyAlignment="1">
      <alignment horizontal="justify" vertical="top" wrapText="1"/>
    </xf>
    <xf numFmtId="49" fontId="27" fillId="0" borderId="13" xfId="0" applyNumberFormat="1" applyFont="1" applyBorder="1" applyAlignment="1">
      <alignment horizontal="center" vertical="top" wrapText="1"/>
    </xf>
    <xf numFmtId="49" fontId="27" fillId="0" borderId="12" xfId="0" applyNumberFormat="1" applyFont="1" applyBorder="1" applyAlignment="1">
      <alignment horizontal="center" vertical="top" wrapText="1"/>
    </xf>
    <xf numFmtId="0" fontId="96" fillId="0" borderId="12" xfId="0" applyFont="1" applyBorder="1" applyAlignment="1">
      <alignment horizontal="justify" vertical="top" wrapText="1"/>
    </xf>
    <xf numFmtId="0" fontId="6" fillId="0" borderId="12" xfId="42" applyFont="1" applyFill="1" applyBorder="1" applyAlignment="1" applyProtection="1">
      <alignment vertical="top"/>
      <protection/>
    </xf>
    <xf numFmtId="0" fontId="6" fillId="0" borderId="12" xfId="42" applyFont="1" applyFill="1" applyBorder="1" applyAlignment="1" applyProtection="1">
      <alignment horizontal="left" vertical="top"/>
      <protection/>
    </xf>
    <xf numFmtId="0" fontId="108" fillId="0" borderId="10" xfId="0" applyFont="1" applyFill="1" applyBorder="1" applyAlignment="1">
      <alignment horizontal="justify" vertical="top" wrapText="1"/>
    </xf>
    <xf numFmtId="0" fontId="37" fillId="0" borderId="24" xfId="0" applyFont="1" applyBorder="1" applyAlignment="1">
      <alignment horizontal="center" vertical="top"/>
    </xf>
    <xf numFmtId="0" fontId="25" fillId="0" borderId="10" xfId="0" applyFont="1" applyFill="1" applyBorder="1" applyAlignment="1">
      <alignment vertical="top" wrapText="1"/>
    </xf>
    <xf numFmtId="2" fontId="102" fillId="0" borderId="10" xfId="0" applyNumberFormat="1" applyFont="1" applyFill="1" applyBorder="1" applyAlignment="1">
      <alignment horizontal="left" vertical="top" wrapText="1"/>
    </xf>
    <xf numFmtId="2" fontId="102" fillId="0" borderId="10" xfId="0" applyNumberFormat="1" applyFont="1" applyFill="1" applyBorder="1" applyAlignment="1" quotePrefix="1">
      <alignment horizontal="left" vertical="top" wrapText="1"/>
    </xf>
    <xf numFmtId="0" fontId="103" fillId="0" borderId="10" xfId="0" applyFont="1" applyFill="1" applyBorder="1" applyAlignment="1">
      <alignment horizontal="justify" vertical="top" wrapText="1"/>
    </xf>
    <xf numFmtId="0" fontId="103" fillId="0" borderId="10" xfId="0" applyFont="1" applyFill="1" applyBorder="1" applyAlignment="1">
      <alignment horizontal="left" vertical="top"/>
    </xf>
    <xf numFmtId="0" fontId="109" fillId="0" borderId="10" xfId="0" applyFont="1" applyFill="1" applyBorder="1" applyAlignment="1">
      <alignment horizontal="left"/>
    </xf>
    <xf numFmtId="0" fontId="108" fillId="0" borderId="10" xfId="0" applyFont="1" applyFill="1" applyBorder="1" applyAlignment="1">
      <alignment horizontal="left" vertical="top" wrapText="1"/>
    </xf>
    <xf numFmtId="49" fontId="103" fillId="0" borderId="10" xfId="0" applyNumberFormat="1" applyFont="1" applyFill="1" applyBorder="1" applyAlignment="1">
      <alignment horizontal="left" vertical="top" wrapText="1"/>
    </xf>
    <xf numFmtId="0" fontId="103" fillId="0" borderId="10" xfId="0" applyFont="1" applyFill="1" applyBorder="1" applyAlignment="1">
      <alignment horizontal="left" vertical="top" wrapText="1"/>
    </xf>
    <xf numFmtId="0" fontId="109" fillId="0" borderId="10" xfId="0" applyFont="1" applyFill="1" applyBorder="1" applyAlignment="1">
      <alignment horizontal="left" wrapText="1"/>
    </xf>
    <xf numFmtId="0" fontId="109" fillId="0" borderId="10" xfId="0" applyFont="1" applyFill="1" applyBorder="1" applyAlignment="1">
      <alignment/>
    </xf>
    <xf numFmtId="0" fontId="108" fillId="0" borderId="25" xfId="0" applyFont="1" applyFill="1" applyBorder="1" applyAlignment="1">
      <alignment horizontal="center" vertical="center" wrapText="1"/>
    </xf>
    <xf numFmtId="0" fontId="108" fillId="0" borderId="26" xfId="0" applyFont="1" applyFill="1" applyBorder="1" applyAlignment="1">
      <alignment horizontal="center" vertical="center" wrapText="1"/>
    </xf>
    <xf numFmtId="0" fontId="108" fillId="0" borderId="27" xfId="0" applyFont="1" applyFill="1" applyBorder="1" applyAlignment="1">
      <alignment horizontal="center" vertical="center" wrapText="1"/>
    </xf>
    <xf numFmtId="0" fontId="102" fillId="0" borderId="12" xfId="0" applyFont="1" applyBorder="1" applyAlignment="1">
      <alignment horizontal="justify" vertical="top" wrapText="1"/>
    </xf>
    <xf numFmtId="0" fontId="102" fillId="0" borderId="13" xfId="0" applyFont="1" applyBorder="1" applyAlignment="1">
      <alignment horizontal="justify" vertical="top" wrapText="1"/>
    </xf>
    <xf numFmtId="0" fontId="94" fillId="0" borderId="19" xfId="42" applyNumberFormat="1" applyFont="1" applyFill="1" applyBorder="1" applyAlignment="1" applyProtection="1">
      <alignment horizontal="left" vertical="center" wrapText="1"/>
      <protection/>
    </xf>
    <xf numFmtId="0" fontId="94" fillId="0" borderId="13" xfId="42" applyNumberFormat="1" applyFont="1" applyFill="1" applyBorder="1" applyAlignment="1" applyProtection="1">
      <alignment horizontal="left" vertical="center" wrapText="1"/>
      <protection/>
    </xf>
    <xf numFmtId="0" fontId="10" fillId="0" borderId="18" xfId="0" applyFont="1" applyFill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19" fillId="0" borderId="10" xfId="0" applyFont="1" applyFill="1" applyBorder="1" applyAlignment="1">
      <alignment horizontal="justify" vertical="top" wrapText="1"/>
    </xf>
    <xf numFmtId="0" fontId="20" fillId="0" borderId="10" xfId="0" applyFont="1" applyFill="1" applyBorder="1" applyAlignment="1">
      <alignment vertical="top"/>
    </xf>
    <xf numFmtId="0" fontId="15" fillId="0" borderId="10" xfId="0" applyFont="1" applyBorder="1" applyAlignment="1">
      <alignment horizontal="center" vertical="top" wrapText="1"/>
    </xf>
    <xf numFmtId="0" fontId="102" fillId="0" borderId="10" xfId="0" applyFont="1" applyBorder="1" applyAlignment="1">
      <alignment horizontal="justify" vertical="top" wrapText="1"/>
    </xf>
    <xf numFmtId="0" fontId="104" fillId="0" borderId="10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102" fillId="0" borderId="12" xfId="0" applyFont="1" applyBorder="1" applyAlignment="1">
      <alignment horizontal="center" vertical="top" wrapText="1"/>
    </xf>
    <xf numFmtId="0" fontId="102" fillId="0" borderId="13" xfId="0" applyFont="1" applyBorder="1" applyAlignment="1">
      <alignment horizontal="center" vertical="top" wrapText="1"/>
    </xf>
    <xf numFmtId="0" fontId="101" fillId="0" borderId="12" xfId="0" applyFont="1" applyBorder="1" applyAlignment="1">
      <alignment horizontal="center" vertical="top" wrapText="1"/>
    </xf>
    <xf numFmtId="0" fontId="101" fillId="0" borderId="13" xfId="0" applyFont="1" applyBorder="1" applyAlignment="1">
      <alignment horizontal="center" vertical="top" wrapText="1"/>
    </xf>
    <xf numFmtId="0" fontId="18" fillId="0" borderId="0" xfId="0" applyFont="1" applyFill="1" applyAlignment="1">
      <alignment vertical="center"/>
    </xf>
    <xf numFmtId="0" fontId="97" fillId="0" borderId="0" xfId="0" applyFont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175" fontId="0" fillId="0" borderId="0" xfId="0" applyNumberFormat="1" applyAlignment="1">
      <alignment vertical="center"/>
    </xf>
    <xf numFmtId="0" fontId="18" fillId="0" borderId="0" xfId="0" applyFont="1" applyAlignment="1">
      <alignment vertical="center"/>
    </xf>
    <xf numFmtId="0" fontId="18" fillId="35" borderId="0" xfId="0" applyFont="1" applyFill="1" applyAlignment="1">
      <alignment vertical="center"/>
    </xf>
    <xf numFmtId="0" fontId="110" fillId="0" borderId="10" xfId="42" applyFont="1" applyBorder="1" applyAlignment="1" applyProtection="1">
      <alignment vertical="center" wrapText="1"/>
      <protection/>
    </xf>
    <xf numFmtId="0" fontId="38" fillId="33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vertical="center" wrapText="1"/>
    </xf>
    <xf numFmtId="4" fontId="4" fillId="33" borderId="10" xfId="0" applyNumberFormat="1" applyFont="1" applyFill="1" applyBorder="1" applyAlignment="1">
      <alignment vertical="center" wrapText="1"/>
    </xf>
    <xf numFmtId="0" fontId="111" fillId="0" borderId="0" xfId="0" applyFont="1" applyAlignment="1">
      <alignment vertical="center"/>
    </xf>
    <xf numFmtId="168" fontId="4" fillId="33" borderId="10" xfId="0" applyNumberFormat="1" applyFont="1" applyFill="1" applyBorder="1" applyAlignment="1">
      <alignment vertical="center" wrapText="1"/>
    </xf>
    <xf numFmtId="2" fontId="4" fillId="33" borderId="10" xfId="0" applyNumberFormat="1" applyFont="1" applyFill="1" applyBorder="1" applyAlignment="1">
      <alignment vertical="center" wrapText="1"/>
    </xf>
    <xf numFmtId="168" fontId="3" fillId="33" borderId="10" xfId="0" applyNumberFormat="1" applyFont="1" applyFill="1" applyBorder="1" applyAlignment="1">
      <alignment vertical="center" wrapText="1"/>
    </xf>
    <xf numFmtId="168" fontId="3" fillId="33" borderId="12" xfId="0" applyNumberFormat="1" applyFont="1" applyFill="1" applyBorder="1" applyAlignment="1">
      <alignment vertical="center" wrapText="1"/>
    </xf>
    <xf numFmtId="0" fontId="3" fillId="33" borderId="12" xfId="0" applyFont="1" applyFill="1" applyBorder="1" applyAlignment="1">
      <alignment vertical="center" wrapText="1"/>
    </xf>
    <xf numFmtId="168" fontId="3" fillId="33" borderId="13" xfId="0" applyNumberFormat="1" applyFont="1" applyFill="1" applyBorder="1" applyAlignment="1">
      <alignment vertical="center" wrapText="1"/>
    </xf>
    <xf numFmtId="0" fontId="3" fillId="33" borderId="13" xfId="0" applyFont="1" applyFill="1" applyBorder="1" applyAlignment="1">
      <alignment vertical="center" wrapText="1"/>
    </xf>
    <xf numFmtId="0" fontId="22" fillId="33" borderId="10" xfId="0" applyFont="1" applyFill="1" applyBorder="1" applyAlignment="1">
      <alignment vertical="center" wrapText="1"/>
    </xf>
    <xf numFmtId="0" fontId="112" fillId="0" borderId="0" xfId="0" applyFont="1" applyAlignment="1">
      <alignment vertical="center"/>
    </xf>
    <xf numFmtId="2" fontId="3" fillId="33" borderId="10" xfId="0" applyNumberFormat="1" applyFont="1" applyFill="1" applyBorder="1" applyAlignment="1">
      <alignment vertical="center" wrapText="1"/>
    </xf>
    <xf numFmtId="0" fontId="113" fillId="0" borderId="0" xfId="0" applyFont="1" applyAlignment="1">
      <alignment vertical="center"/>
    </xf>
    <xf numFmtId="175" fontId="4" fillId="33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vertical="center" wrapText="1"/>
    </xf>
    <xf numFmtId="0" fontId="84" fillId="0" borderId="0" xfId="0" applyFont="1" applyAlignment="1">
      <alignment vertical="center"/>
    </xf>
    <xf numFmtId="168" fontId="3" fillId="0" borderId="10" xfId="0" applyNumberFormat="1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vertical="center" wrapText="1"/>
    </xf>
    <xf numFmtId="168" fontId="4" fillId="0" borderId="10" xfId="0" applyNumberFormat="1" applyFont="1" applyFill="1" applyBorder="1" applyAlignment="1">
      <alignment vertical="center" wrapText="1"/>
    </xf>
    <xf numFmtId="0" fontId="114" fillId="33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94" fillId="0" borderId="0" xfId="0" applyFont="1" applyAlignment="1">
      <alignment vertical="center"/>
    </xf>
    <xf numFmtId="0" fontId="115" fillId="0" borderId="10" xfId="0" applyFont="1" applyBorder="1" applyAlignment="1">
      <alignment vertical="center"/>
    </xf>
    <xf numFmtId="4" fontId="4" fillId="0" borderId="10" xfId="0" applyNumberFormat="1" applyFont="1" applyFill="1" applyBorder="1" applyAlignment="1">
      <alignment vertical="center" wrapText="1"/>
    </xf>
    <xf numFmtId="175" fontId="4" fillId="0" borderId="10" xfId="0" applyNumberFormat="1" applyFont="1" applyFill="1" applyBorder="1" applyAlignment="1">
      <alignment vertical="center" wrapText="1"/>
    </xf>
    <xf numFmtId="187" fontId="0" fillId="0" borderId="0" xfId="0" applyNumberForma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sub_1006" TargetMode="External" /><Relationship Id="rId2" Type="http://schemas.openxmlformats.org/officeDocument/2006/relationships/hyperlink" Target="sub_1007" TargetMode="External" /><Relationship Id="rId3" Type="http://schemas.openxmlformats.org/officeDocument/2006/relationships/hyperlink" Target="garantf1://97127.1000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1"/>
  <sheetViews>
    <sheetView zoomScale="77" zoomScaleNormal="77" zoomScalePageLayoutView="0" workbookViewId="0" topLeftCell="A58">
      <selection activeCell="L65" sqref="L65"/>
    </sheetView>
  </sheetViews>
  <sheetFormatPr defaultColWidth="9.00390625" defaultRowHeight="12.75"/>
  <cols>
    <col min="1" max="1" width="4.75390625" style="0" customWidth="1"/>
    <col min="2" max="2" width="39.75390625" style="6" customWidth="1"/>
    <col min="3" max="3" width="15.25390625" style="7" customWidth="1"/>
    <col min="4" max="4" width="12.875" style="0" customWidth="1"/>
    <col min="5" max="5" width="18.75390625" style="34" customWidth="1"/>
    <col min="6" max="6" width="3.375" style="0" customWidth="1"/>
    <col min="7" max="7" width="2.625" style="0" customWidth="1"/>
    <col min="8" max="8" width="13.875" style="0" customWidth="1"/>
    <col min="9" max="9" width="17.00390625" style="0" customWidth="1"/>
    <col min="10" max="10" width="2.625" style="0" customWidth="1"/>
    <col min="11" max="11" width="2.75390625" style="0" customWidth="1"/>
    <col min="12" max="12" width="13.00390625" style="0" customWidth="1"/>
    <col min="13" max="13" width="23.125" style="16" customWidth="1"/>
    <col min="14" max="14" width="2.75390625" style="0" customWidth="1"/>
    <col min="15" max="15" width="2.125" style="0" customWidth="1"/>
    <col min="16" max="16" width="12.875" style="0" customWidth="1"/>
    <col min="18" max="18" width="21.625" style="0" customWidth="1"/>
    <col min="19" max="19" width="15.125" style="0" customWidth="1"/>
    <col min="20" max="20" width="14.625" style="0" customWidth="1"/>
  </cols>
  <sheetData>
    <row r="1" spans="1:16" ht="40.5" customHeight="1">
      <c r="A1" s="356" t="s">
        <v>189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</row>
    <row r="2" spans="1:16" ht="29.25" customHeight="1">
      <c r="A2" s="358" t="s">
        <v>64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9"/>
      <c r="N2" s="358"/>
      <c r="O2" s="358"/>
      <c r="P2" s="358"/>
    </row>
    <row r="3" spans="1:16" ht="29.25" customHeight="1">
      <c r="A3" s="360" t="s">
        <v>71</v>
      </c>
      <c r="B3" s="362" t="s">
        <v>72</v>
      </c>
      <c r="C3" s="361" t="s">
        <v>73</v>
      </c>
      <c r="D3" s="360" t="s">
        <v>74</v>
      </c>
      <c r="E3" s="360"/>
      <c r="F3" s="360"/>
      <c r="G3" s="360"/>
      <c r="H3" s="360" t="s">
        <v>75</v>
      </c>
      <c r="I3" s="360"/>
      <c r="J3" s="360"/>
      <c r="K3" s="360"/>
      <c r="L3" s="360" t="s">
        <v>76</v>
      </c>
      <c r="M3" s="360"/>
      <c r="N3" s="360"/>
      <c r="O3" s="360"/>
      <c r="P3" s="361" t="s">
        <v>77</v>
      </c>
    </row>
    <row r="4" spans="1:16" ht="59.25" customHeight="1">
      <c r="A4" s="360"/>
      <c r="B4" s="362"/>
      <c r="C4" s="361"/>
      <c r="D4" s="1" t="s">
        <v>78</v>
      </c>
      <c r="E4" s="32" t="s">
        <v>79</v>
      </c>
      <c r="F4" s="1" t="s">
        <v>80</v>
      </c>
      <c r="G4" s="1" t="s">
        <v>81</v>
      </c>
      <c r="H4" s="1" t="s">
        <v>78</v>
      </c>
      <c r="I4" s="1" t="s">
        <v>79</v>
      </c>
      <c r="J4" s="1" t="s">
        <v>80</v>
      </c>
      <c r="K4" s="1" t="s">
        <v>81</v>
      </c>
      <c r="L4" s="1" t="s">
        <v>78</v>
      </c>
      <c r="M4" s="14" t="s">
        <v>79</v>
      </c>
      <c r="N4" s="1" t="s">
        <v>80</v>
      </c>
      <c r="O4" s="1" t="s">
        <v>81</v>
      </c>
      <c r="P4" s="361"/>
    </row>
    <row r="5" spans="1:16" ht="15" customHeight="1">
      <c r="A5" s="63">
        <v>1</v>
      </c>
      <c r="B5" s="64">
        <v>2</v>
      </c>
      <c r="C5" s="65">
        <v>3</v>
      </c>
      <c r="D5" s="63">
        <v>4</v>
      </c>
      <c r="E5" s="97">
        <v>5</v>
      </c>
      <c r="F5" s="63">
        <v>6</v>
      </c>
      <c r="G5" s="63">
        <v>7</v>
      </c>
      <c r="H5" s="63">
        <v>8</v>
      </c>
      <c r="I5" s="63">
        <v>9</v>
      </c>
      <c r="J5" s="63">
        <v>10</v>
      </c>
      <c r="K5" s="63">
        <v>11</v>
      </c>
      <c r="L5" s="63">
        <v>12</v>
      </c>
      <c r="M5" s="66">
        <v>13</v>
      </c>
      <c r="N5" s="63">
        <v>14</v>
      </c>
      <c r="O5" s="63">
        <v>15</v>
      </c>
      <c r="P5" s="63">
        <v>16</v>
      </c>
    </row>
    <row r="6" spans="1:16" ht="16.5" customHeight="1" thickBot="1">
      <c r="A6" s="373" t="s">
        <v>119</v>
      </c>
      <c r="B6" s="373"/>
      <c r="C6" s="373"/>
      <c r="D6" s="373"/>
      <c r="E6" s="373"/>
      <c r="F6" s="373"/>
      <c r="G6" s="373"/>
      <c r="H6" s="373"/>
      <c r="I6" s="373"/>
      <c r="J6" s="373"/>
      <c r="K6" s="373"/>
      <c r="L6" s="373"/>
      <c r="M6" s="373"/>
      <c r="N6" s="373"/>
      <c r="O6" s="373"/>
      <c r="P6" s="373"/>
    </row>
    <row r="7" spans="1:16" s="23" customFormat="1" ht="75.75" customHeight="1" thickBot="1">
      <c r="A7" s="110" t="s">
        <v>42</v>
      </c>
      <c r="B7" s="111" t="s">
        <v>120</v>
      </c>
      <c r="C7" s="112" t="s">
        <v>40</v>
      </c>
      <c r="D7" s="113">
        <f>SUM(D8:D11)</f>
        <v>0</v>
      </c>
      <c r="E7" s="113">
        <f>SUM(E8:E11)</f>
        <v>4918131.3</v>
      </c>
      <c r="F7" s="112"/>
      <c r="G7" s="112"/>
      <c r="H7" s="112"/>
      <c r="I7" s="113">
        <f>SUM(I8:I11)</f>
        <v>1445276.41502</v>
      </c>
      <c r="J7" s="112"/>
      <c r="K7" s="112"/>
      <c r="L7" s="113">
        <f>SUM(L8:L11)</f>
        <v>0</v>
      </c>
      <c r="M7" s="113">
        <f>SUM(M8:M11)</f>
        <v>1445276.41502</v>
      </c>
      <c r="N7" s="114"/>
      <c r="O7" s="115"/>
      <c r="P7" s="116"/>
    </row>
    <row r="8" spans="1:18" ht="120.75" customHeight="1">
      <c r="A8" s="103" t="s">
        <v>65</v>
      </c>
      <c r="B8" s="188" t="s">
        <v>190</v>
      </c>
      <c r="C8" s="104" t="s">
        <v>43</v>
      </c>
      <c r="D8" s="104"/>
      <c r="E8" s="105">
        <v>4902751.5</v>
      </c>
      <c r="F8" s="104"/>
      <c r="G8" s="104"/>
      <c r="H8" s="104"/>
      <c r="I8" s="106">
        <f aca="true" t="shared" si="0" ref="I8:I27">M8</f>
        <v>1442696.99</v>
      </c>
      <c r="J8" s="107"/>
      <c r="K8" s="107"/>
      <c r="L8" s="107"/>
      <c r="M8" s="107">
        <v>1442696.99</v>
      </c>
      <c r="N8" s="108"/>
      <c r="O8" s="109"/>
      <c r="P8" s="109"/>
      <c r="R8" s="12">
        <v>2260915.04502</v>
      </c>
    </row>
    <row r="9" spans="1:16" ht="105.75" customHeight="1">
      <c r="A9" s="94" t="s">
        <v>66</v>
      </c>
      <c r="B9" s="189" t="s">
        <v>223</v>
      </c>
      <c r="C9" s="24" t="s">
        <v>43</v>
      </c>
      <c r="D9" s="24"/>
      <c r="E9" s="33">
        <v>5541.3</v>
      </c>
      <c r="F9" s="24"/>
      <c r="G9" s="24"/>
      <c r="H9" s="24"/>
      <c r="I9" s="43">
        <f t="shared" si="0"/>
        <v>0</v>
      </c>
      <c r="J9" s="44"/>
      <c r="K9" s="44"/>
      <c r="L9" s="44"/>
      <c r="M9" s="44">
        <v>0</v>
      </c>
      <c r="N9" s="25"/>
      <c r="O9" s="29"/>
      <c r="P9" s="29"/>
    </row>
    <row r="10" spans="1:16" ht="159.75" customHeight="1">
      <c r="A10" s="94" t="s">
        <v>67</v>
      </c>
      <c r="B10" s="189" t="s">
        <v>191</v>
      </c>
      <c r="C10" s="24" t="s">
        <v>43</v>
      </c>
      <c r="D10" s="45"/>
      <c r="E10" s="33">
        <v>949.6</v>
      </c>
      <c r="F10" s="24"/>
      <c r="G10" s="24"/>
      <c r="H10" s="24"/>
      <c r="I10" s="42">
        <f t="shared" si="0"/>
        <v>125.61702</v>
      </c>
      <c r="J10" s="38"/>
      <c r="K10" s="38"/>
      <c r="L10" s="38"/>
      <c r="M10" s="38">
        <v>125.61702</v>
      </c>
      <c r="N10" s="25"/>
      <c r="O10" s="29"/>
      <c r="P10" s="29"/>
    </row>
    <row r="11" spans="1:16" ht="97.5" customHeight="1" thickBot="1">
      <c r="A11" s="117" t="s">
        <v>68</v>
      </c>
      <c r="B11" s="197" t="s">
        <v>219</v>
      </c>
      <c r="C11" s="118" t="s">
        <v>43</v>
      </c>
      <c r="D11" s="119"/>
      <c r="E11" s="120">
        <v>8888.9</v>
      </c>
      <c r="F11" s="118"/>
      <c r="G11" s="118"/>
      <c r="H11" s="118"/>
      <c r="I11" s="121">
        <f t="shared" si="0"/>
        <v>2453.808</v>
      </c>
      <c r="J11" s="122"/>
      <c r="K11" s="122"/>
      <c r="L11" s="122"/>
      <c r="M11" s="122">
        <v>2453.808</v>
      </c>
      <c r="N11" s="123"/>
      <c r="O11" s="124"/>
      <c r="P11" s="124"/>
    </row>
    <row r="12" spans="1:16" ht="38.25" customHeight="1" thickBot="1">
      <c r="A12" s="129" t="s">
        <v>44</v>
      </c>
      <c r="B12" s="111" t="s">
        <v>220</v>
      </c>
      <c r="C12" s="112" t="s">
        <v>43</v>
      </c>
      <c r="D12" s="113">
        <f>SUM(D13:D14)</f>
        <v>10716.5</v>
      </c>
      <c r="E12" s="113">
        <f>SUM(E13:E14)</f>
        <v>15433.599999999999</v>
      </c>
      <c r="F12" s="112"/>
      <c r="G12" s="112"/>
      <c r="H12" s="113"/>
      <c r="I12" s="113">
        <f t="shared" si="0"/>
        <v>200.1</v>
      </c>
      <c r="J12" s="113"/>
      <c r="K12" s="113"/>
      <c r="L12" s="113">
        <f>H12</f>
        <v>0</v>
      </c>
      <c r="M12" s="113">
        <f>SUM(M13:M14)</f>
        <v>200.1</v>
      </c>
      <c r="N12" s="113"/>
      <c r="O12" s="130"/>
      <c r="P12" s="131"/>
    </row>
    <row r="13" spans="1:16" ht="140.25" customHeight="1">
      <c r="A13" s="103" t="s">
        <v>69</v>
      </c>
      <c r="B13" s="188" t="s">
        <v>221</v>
      </c>
      <c r="C13" s="104" t="s">
        <v>43</v>
      </c>
      <c r="D13" s="125"/>
      <c r="E13" s="105">
        <v>11056.4</v>
      </c>
      <c r="F13" s="104"/>
      <c r="G13" s="104"/>
      <c r="H13" s="104"/>
      <c r="I13" s="126">
        <f t="shared" si="0"/>
        <v>200.1</v>
      </c>
      <c r="J13" s="127"/>
      <c r="K13" s="127"/>
      <c r="L13" s="127"/>
      <c r="M13" s="127">
        <v>200.1</v>
      </c>
      <c r="N13" s="128"/>
      <c r="O13" s="109"/>
      <c r="P13" s="109"/>
    </row>
    <row r="14" spans="1:16" ht="58.5" customHeight="1" thickBot="1">
      <c r="A14" s="117" t="s">
        <v>121</v>
      </c>
      <c r="B14" s="190" t="s">
        <v>222</v>
      </c>
      <c r="C14" s="118" t="s">
        <v>43</v>
      </c>
      <c r="D14" s="119">
        <v>10716.5</v>
      </c>
      <c r="E14" s="120">
        <v>4377.2</v>
      </c>
      <c r="F14" s="118"/>
      <c r="G14" s="118"/>
      <c r="H14" s="118"/>
      <c r="I14" s="121">
        <f t="shared" si="0"/>
        <v>0</v>
      </c>
      <c r="J14" s="132"/>
      <c r="K14" s="132"/>
      <c r="L14" s="132"/>
      <c r="M14" s="132">
        <v>0</v>
      </c>
      <c r="N14" s="133"/>
      <c r="O14" s="124"/>
      <c r="P14" s="124"/>
    </row>
    <row r="15" spans="1:16" ht="23.25" thickBot="1">
      <c r="A15" s="143" t="s">
        <v>49</v>
      </c>
      <c r="B15" s="111" t="s">
        <v>122</v>
      </c>
      <c r="C15" s="144" t="s">
        <v>43</v>
      </c>
      <c r="D15" s="144"/>
      <c r="E15" s="145">
        <f>SUM(E16:E17)</f>
        <v>25237</v>
      </c>
      <c r="F15" s="144"/>
      <c r="G15" s="144"/>
      <c r="H15" s="144"/>
      <c r="I15" s="145">
        <f t="shared" si="0"/>
        <v>8054.616</v>
      </c>
      <c r="J15" s="144"/>
      <c r="K15" s="144"/>
      <c r="L15" s="144"/>
      <c r="M15" s="144">
        <f>SUM(M16:M17)</f>
        <v>8054.616</v>
      </c>
      <c r="N15" s="144"/>
      <c r="O15" s="144"/>
      <c r="P15" s="146"/>
    </row>
    <row r="16" spans="1:16" ht="104.25" customHeight="1">
      <c r="A16" s="134" t="s">
        <v>38</v>
      </c>
      <c r="B16" s="198" t="s">
        <v>123</v>
      </c>
      <c r="C16" s="135" t="s">
        <v>43</v>
      </c>
      <c r="D16" s="136"/>
      <c r="E16" s="137">
        <v>24937</v>
      </c>
      <c r="F16" s="135"/>
      <c r="G16" s="135"/>
      <c r="H16" s="135"/>
      <c r="I16" s="138">
        <f t="shared" si="0"/>
        <v>8054.616</v>
      </c>
      <c r="J16" s="139"/>
      <c r="K16" s="139"/>
      <c r="L16" s="139"/>
      <c r="M16" s="139">
        <v>8054.616</v>
      </c>
      <c r="N16" s="140"/>
      <c r="O16" s="141"/>
      <c r="P16" s="141"/>
    </row>
    <row r="17" spans="1:16" ht="64.5" customHeight="1" thickBot="1">
      <c r="A17" s="147" t="s">
        <v>70</v>
      </c>
      <c r="B17" s="190" t="s">
        <v>206</v>
      </c>
      <c r="C17" s="148" t="s">
        <v>43</v>
      </c>
      <c r="D17" s="149"/>
      <c r="E17" s="150">
        <v>300</v>
      </c>
      <c r="F17" s="148"/>
      <c r="G17" s="148"/>
      <c r="H17" s="148"/>
      <c r="I17" s="151">
        <f t="shared" si="0"/>
        <v>0</v>
      </c>
      <c r="J17" s="152"/>
      <c r="K17" s="152"/>
      <c r="L17" s="152"/>
      <c r="M17" s="152">
        <v>0</v>
      </c>
      <c r="N17" s="153"/>
      <c r="O17" s="154"/>
      <c r="P17" s="154"/>
    </row>
    <row r="18" spans="1:16" ht="34.5" thickBot="1">
      <c r="A18" s="143" t="s">
        <v>50</v>
      </c>
      <c r="B18" s="111" t="s">
        <v>124</v>
      </c>
      <c r="C18" s="144" t="s">
        <v>43</v>
      </c>
      <c r="D18" s="157">
        <f>SUM(D19:D22)</f>
        <v>12369.1</v>
      </c>
      <c r="E18" s="157">
        <f aca="true" t="shared" si="1" ref="E18:M18">SUM(E19:E22)</f>
        <v>165482.80000000002</v>
      </c>
      <c r="F18" s="157"/>
      <c r="G18" s="157"/>
      <c r="H18" s="157">
        <f t="shared" si="1"/>
        <v>0</v>
      </c>
      <c r="I18" s="157">
        <f t="shared" si="0"/>
        <v>172.12</v>
      </c>
      <c r="J18" s="157"/>
      <c r="K18" s="157"/>
      <c r="L18" s="157">
        <f t="shared" si="1"/>
        <v>0</v>
      </c>
      <c r="M18" s="157">
        <f t="shared" si="1"/>
        <v>172.12</v>
      </c>
      <c r="N18" s="157"/>
      <c r="O18" s="157"/>
      <c r="P18" s="157"/>
    </row>
    <row r="19" spans="1:16" ht="30" customHeight="1">
      <c r="A19" s="366" t="s">
        <v>63</v>
      </c>
      <c r="B19" s="368" t="s">
        <v>207</v>
      </c>
      <c r="C19" s="104" t="s">
        <v>43</v>
      </c>
      <c r="D19" s="125"/>
      <c r="E19" s="105">
        <v>7414.1</v>
      </c>
      <c r="F19" s="155"/>
      <c r="G19" s="155"/>
      <c r="H19" s="155"/>
      <c r="I19" s="126">
        <f t="shared" si="0"/>
        <v>0</v>
      </c>
      <c r="J19" s="156"/>
      <c r="K19" s="156"/>
      <c r="L19" s="156"/>
      <c r="M19" s="156">
        <v>0</v>
      </c>
      <c r="N19" s="108"/>
      <c r="O19" s="109"/>
      <c r="P19" s="109"/>
    </row>
    <row r="20" spans="1:16" ht="126.75" customHeight="1">
      <c r="A20" s="367"/>
      <c r="B20" s="369"/>
      <c r="C20" s="45" t="s">
        <v>31</v>
      </c>
      <c r="D20" s="45"/>
      <c r="E20" s="33">
        <v>92585.9</v>
      </c>
      <c r="F20" s="27"/>
      <c r="G20" s="27"/>
      <c r="H20" s="27"/>
      <c r="I20" s="37">
        <f t="shared" si="0"/>
        <v>172.12</v>
      </c>
      <c r="J20" s="46"/>
      <c r="K20" s="46"/>
      <c r="L20" s="46"/>
      <c r="M20" s="46">
        <v>172.12</v>
      </c>
      <c r="N20" s="26"/>
      <c r="O20" s="29"/>
      <c r="P20" s="29"/>
    </row>
    <row r="21" spans="1:16" ht="63.75" customHeight="1">
      <c r="A21" s="94" t="s">
        <v>39</v>
      </c>
      <c r="B21" s="189" t="s">
        <v>208</v>
      </c>
      <c r="C21" s="56" t="s">
        <v>43</v>
      </c>
      <c r="D21" s="45"/>
      <c r="E21" s="33">
        <v>60430.6</v>
      </c>
      <c r="F21" s="27"/>
      <c r="G21" s="27"/>
      <c r="H21" s="27"/>
      <c r="I21" s="37">
        <f t="shared" si="0"/>
        <v>0</v>
      </c>
      <c r="J21" s="46"/>
      <c r="K21" s="46"/>
      <c r="L21" s="46"/>
      <c r="M21" s="46">
        <v>0</v>
      </c>
      <c r="N21" s="26"/>
      <c r="O21" s="29"/>
      <c r="P21" s="29"/>
    </row>
    <row r="22" spans="1:16" ht="100.5" customHeight="1" thickBot="1">
      <c r="A22" s="117" t="s">
        <v>209</v>
      </c>
      <c r="B22" s="197" t="s">
        <v>210</v>
      </c>
      <c r="C22" s="148" t="s">
        <v>43</v>
      </c>
      <c r="D22" s="119">
        <v>12369.1</v>
      </c>
      <c r="E22" s="120">
        <v>5052.2</v>
      </c>
      <c r="F22" s="158"/>
      <c r="G22" s="158"/>
      <c r="H22" s="158"/>
      <c r="I22" s="121">
        <f t="shared" si="0"/>
        <v>0</v>
      </c>
      <c r="J22" s="159"/>
      <c r="K22" s="159"/>
      <c r="L22" s="159"/>
      <c r="M22" s="159">
        <v>0</v>
      </c>
      <c r="N22" s="133"/>
      <c r="O22" s="124"/>
      <c r="P22" s="124"/>
    </row>
    <row r="23" spans="1:16" ht="23.25" thickBot="1">
      <c r="A23" s="129" t="s">
        <v>51</v>
      </c>
      <c r="B23" s="111" t="s">
        <v>125</v>
      </c>
      <c r="C23" s="112" t="s">
        <v>43</v>
      </c>
      <c r="D23" s="113">
        <f>SUM(D24:D29)</f>
        <v>0</v>
      </c>
      <c r="E23" s="113">
        <f>SUM(E24:E29)</f>
        <v>2857903.9</v>
      </c>
      <c r="F23" s="113"/>
      <c r="G23" s="113"/>
      <c r="H23" s="113">
        <f aca="true" t="shared" si="2" ref="H23:P23">SUM(H24:H29)</f>
        <v>0</v>
      </c>
      <c r="I23" s="113">
        <f t="shared" si="0"/>
        <v>834516.4539999999</v>
      </c>
      <c r="J23" s="113"/>
      <c r="K23" s="113"/>
      <c r="L23" s="113">
        <f t="shared" si="2"/>
        <v>0</v>
      </c>
      <c r="M23" s="113">
        <f t="shared" si="2"/>
        <v>834516.4539999999</v>
      </c>
      <c r="N23" s="113"/>
      <c r="O23" s="113"/>
      <c r="P23" s="113">
        <f t="shared" si="2"/>
        <v>0</v>
      </c>
    </row>
    <row r="24" spans="1:16" ht="156.75" customHeight="1">
      <c r="A24" s="191" t="s">
        <v>216</v>
      </c>
      <c r="B24" s="188" t="s">
        <v>215</v>
      </c>
      <c r="C24" s="104" t="s">
        <v>233</v>
      </c>
      <c r="D24" s="125"/>
      <c r="E24" s="105">
        <v>30000</v>
      </c>
      <c r="F24" s="155"/>
      <c r="G24" s="155"/>
      <c r="H24" s="155"/>
      <c r="I24" s="126">
        <f t="shared" si="0"/>
        <v>0</v>
      </c>
      <c r="J24" s="160"/>
      <c r="K24" s="160"/>
      <c r="L24" s="160"/>
      <c r="M24" s="160">
        <v>0</v>
      </c>
      <c r="N24" s="160"/>
      <c r="O24" s="161"/>
      <c r="P24" s="161"/>
    </row>
    <row r="25" spans="1:16" ht="78.75">
      <c r="A25" s="192" t="s">
        <v>192</v>
      </c>
      <c r="B25" s="189" t="s">
        <v>193</v>
      </c>
      <c r="C25" s="24" t="s">
        <v>43</v>
      </c>
      <c r="D25" s="45"/>
      <c r="E25" s="33">
        <v>2460023.1</v>
      </c>
      <c r="F25" s="27"/>
      <c r="G25" s="27"/>
      <c r="H25" s="27"/>
      <c r="I25" s="37">
        <f t="shared" si="0"/>
        <v>718099.11</v>
      </c>
      <c r="J25" s="46"/>
      <c r="K25" s="46"/>
      <c r="L25" s="46"/>
      <c r="M25" s="46">
        <v>718099.11</v>
      </c>
      <c r="N25" s="46"/>
      <c r="O25" s="51"/>
      <c r="P25" s="51"/>
    </row>
    <row r="26" spans="1:16" ht="60.75" customHeight="1">
      <c r="A26" s="192" t="s">
        <v>195</v>
      </c>
      <c r="B26" s="189" t="s">
        <v>194</v>
      </c>
      <c r="C26" s="24" t="s">
        <v>234</v>
      </c>
      <c r="D26" s="45"/>
      <c r="E26" s="33">
        <v>11387.5</v>
      </c>
      <c r="F26" s="27"/>
      <c r="G26" s="27"/>
      <c r="H26" s="27"/>
      <c r="I26" s="37">
        <f t="shared" si="0"/>
        <v>0</v>
      </c>
      <c r="J26" s="52"/>
      <c r="K26" s="52"/>
      <c r="L26" s="52"/>
      <c r="M26" s="52">
        <v>0</v>
      </c>
      <c r="N26" s="52"/>
      <c r="O26" s="53"/>
      <c r="P26" s="51"/>
    </row>
    <row r="27" spans="1:16" ht="104.25" customHeight="1">
      <c r="A27" s="192" t="s">
        <v>197</v>
      </c>
      <c r="B27" s="189" t="s">
        <v>196</v>
      </c>
      <c r="C27" s="193" t="s">
        <v>233</v>
      </c>
      <c r="D27" s="45"/>
      <c r="E27" s="33">
        <v>49800</v>
      </c>
      <c r="F27" s="27"/>
      <c r="G27" s="27"/>
      <c r="H27" s="27"/>
      <c r="I27" s="37">
        <f t="shared" si="0"/>
        <v>26932.44</v>
      </c>
      <c r="J27" s="52"/>
      <c r="K27" s="52"/>
      <c r="L27" s="52"/>
      <c r="M27" s="52">
        <v>26932.44</v>
      </c>
      <c r="N27" s="52"/>
      <c r="O27" s="53"/>
      <c r="P27" s="51"/>
    </row>
    <row r="28" spans="1:16" ht="150.75" customHeight="1">
      <c r="A28" s="192" t="s">
        <v>202</v>
      </c>
      <c r="B28" s="189" t="s">
        <v>201</v>
      </c>
      <c r="C28" s="24" t="s">
        <v>43</v>
      </c>
      <c r="D28" s="28"/>
      <c r="E28" s="33">
        <v>300000</v>
      </c>
      <c r="F28" s="27"/>
      <c r="G28" s="27"/>
      <c r="H28" s="27"/>
      <c r="I28" s="43">
        <f>E28</f>
        <v>300000</v>
      </c>
      <c r="J28" s="44"/>
      <c r="K28" s="44"/>
      <c r="L28" s="44"/>
      <c r="M28" s="44">
        <v>89140.49</v>
      </c>
      <c r="N28" s="44"/>
      <c r="O28" s="55"/>
      <c r="P28" s="55"/>
    </row>
    <row r="29" spans="1:16" ht="171" customHeight="1" thickBot="1">
      <c r="A29" s="194" t="s">
        <v>203</v>
      </c>
      <c r="B29" s="190" t="s">
        <v>204</v>
      </c>
      <c r="C29" s="24" t="s">
        <v>43</v>
      </c>
      <c r="D29" s="164"/>
      <c r="E29" s="120">
        <v>6693.3</v>
      </c>
      <c r="F29" s="158"/>
      <c r="G29" s="158"/>
      <c r="H29" s="158"/>
      <c r="I29" s="165">
        <f>M29</f>
        <v>344.414</v>
      </c>
      <c r="J29" s="166"/>
      <c r="K29" s="166"/>
      <c r="L29" s="166"/>
      <c r="M29" s="166">
        <v>344.414</v>
      </c>
      <c r="N29" s="166"/>
      <c r="O29" s="167"/>
      <c r="P29" s="167"/>
    </row>
    <row r="30" spans="1:16" ht="51" customHeight="1" thickBot="1">
      <c r="A30" s="143" t="s">
        <v>52</v>
      </c>
      <c r="B30" s="111" t="s">
        <v>14</v>
      </c>
      <c r="C30" s="144" t="s">
        <v>43</v>
      </c>
      <c r="D30" s="157">
        <f>SUM(D31:D32)</f>
        <v>217583</v>
      </c>
      <c r="E30" s="157">
        <f>SUM(E31:E32)</f>
        <v>239213.30000000002</v>
      </c>
      <c r="F30" s="157"/>
      <c r="G30" s="157"/>
      <c r="H30" s="157">
        <f aca="true" t="shared" si="3" ref="H30:P30">SUM(H31:H32)</f>
        <v>0</v>
      </c>
      <c r="I30" s="157">
        <f>M30</f>
        <v>0</v>
      </c>
      <c r="J30" s="157"/>
      <c r="K30" s="157"/>
      <c r="L30" s="157">
        <f t="shared" si="3"/>
        <v>0</v>
      </c>
      <c r="M30" s="157">
        <f t="shared" si="3"/>
        <v>0</v>
      </c>
      <c r="N30" s="157">
        <f t="shared" si="3"/>
        <v>0</v>
      </c>
      <c r="O30" s="157">
        <f t="shared" si="3"/>
        <v>0</v>
      </c>
      <c r="P30" s="171">
        <f t="shared" si="3"/>
        <v>0</v>
      </c>
    </row>
    <row r="31" spans="1:16" ht="41.25" customHeight="1">
      <c r="A31" s="370" t="s">
        <v>126</v>
      </c>
      <c r="B31" s="368" t="s">
        <v>235</v>
      </c>
      <c r="C31" s="104" t="s">
        <v>43</v>
      </c>
      <c r="D31" s="168">
        <v>217583</v>
      </c>
      <c r="E31" s="168">
        <v>169439.2</v>
      </c>
      <c r="F31" s="155"/>
      <c r="G31" s="155"/>
      <c r="H31" s="169">
        <v>0</v>
      </c>
      <c r="I31" s="170">
        <f>M31</f>
        <v>0</v>
      </c>
      <c r="J31" s="108"/>
      <c r="K31" s="108"/>
      <c r="L31" s="108">
        <v>0</v>
      </c>
      <c r="M31" s="108">
        <v>0</v>
      </c>
      <c r="N31" s="108"/>
      <c r="O31" s="109"/>
      <c r="P31" s="109"/>
    </row>
    <row r="32" spans="1:16" ht="151.5" customHeight="1" thickBot="1">
      <c r="A32" s="371"/>
      <c r="B32" s="372"/>
      <c r="C32" s="118" t="s">
        <v>30</v>
      </c>
      <c r="D32" s="164"/>
      <c r="E32" s="120">
        <v>69774.1</v>
      </c>
      <c r="F32" s="158"/>
      <c r="G32" s="158"/>
      <c r="H32" s="158"/>
      <c r="I32" s="173"/>
      <c r="J32" s="123"/>
      <c r="K32" s="123"/>
      <c r="L32" s="123">
        <v>0</v>
      </c>
      <c r="M32" s="123">
        <v>0</v>
      </c>
      <c r="N32" s="123"/>
      <c r="O32" s="124"/>
      <c r="P32" s="124"/>
    </row>
    <row r="33" spans="1:18" ht="18" customHeight="1" thickBot="1">
      <c r="A33" s="240"/>
      <c r="B33" s="241" t="s">
        <v>127</v>
      </c>
      <c r="C33" s="242"/>
      <c r="D33" s="242">
        <f>SUM(D7+D12+D15+D18+D23+D30)</f>
        <v>240668.6</v>
      </c>
      <c r="E33" s="243">
        <f>SUM(E7+E12+E15+E18+E23+E30)</f>
        <v>8221401.899999999</v>
      </c>
      <c r="F33" s="244"/>
      <c r="G33" s="244"/>
      <c r="H33" s="242">
        <f>SUM(H7+H12+H15+H18+H23+H30)</f>
        <v>0</v>
      </c>
      <c r="I33" s="245">
        <f>SUM(I7+I12+I15+I18+I23+I30)</f>
        <v>2288219.70502</v>
      </c>
      <c r="J33" s="244"/>
      <c r="K33" s="244"/>
      <c r="L33" s="242">
        <f>SUM(L7+L12+L15+L18+L23+L30)</f>
        <v>0</v>
      </c>
      <c r="M33" s="295">
        <f>SUM(M7+M12+M15+M18+M23+M30)</f>
        <v>2288219.70502</v>
      </c>
      <c r="N33" s="244"/>
      <c r="O33" s="244"/>
      <c r="P33" s="246"/>
      <c r="R33" s="294">
        <f>M33-M20-M27</f>
        <v>2261115.14502</v>
      </c>
    </row>
    <row r="34" spans="1:16" ht="20.25" customHeight="1" thickBot="1">
      <c r="A34" s="365" t="s">
        <v>41</v>
      </c>
      <c r="B34" s="365"/>
      <c r="C34" s="365"/>
      <c r="D34" s="365"/>
      <c r="E34" s="365"/>
      <c r="F34" s="365"/>
      <c r="G34" s="365"/>
      <c r="H34" s="365"/>
      <c r="I34" s="365"/>
      <c r="J34" s="365"/>
      <c r="K34" s="365"/>
      <c r="L34" s="365"/>
      <c r="M34" s="365"/>
      <c r="N34" s="365"/>
      <c r="O34" s="365"/>
      <c r="P34" s="365"/>
    </row>
    <row r="35" spans="1:16" ht="51.75" customHeight="1" thickBot="1">
      <c r="A35" s="251" t="s">
        <v>42</v>
      </c>
      <c r="B35" s="252" t="s">
        <v>159</v>
      </c>
      <c r="C35" s="144" t="s">
        <v>43</v>
      </c>
      <c r="D35" s="253">
        <f>SUM(D36:D40)</f>
        <v>111605.90000000001</v>
      </c>
      <c r="E35" s="254">
        <f>SUM(E36:E40)</f>
        <v>233417.3</v>
      </c>
      <c r="F35" s="255">
        <f aca="true" t="shared" si="4" ref="F35:P35">SUM(F36:F38)</f>
        <v>0</v>
      </c>
      <c r="G35" s="255">
        <f t="shared" si="4"/>
        <v>0</v>
      </c>
      <c r="H35" s="255">
        <f t="shared" si="4"/>
        <v>0</v>
      </c>
      <c r="I35" s="256">
        <f aca="true" t="shared" si="5" ref="I35:I40">M35</f>
        <v>3661.34</v>
      </c>
      <c r="J35" s="255">
        <f t="shared" si="4"/>
        <v>0</v>
      </c>
      <c r="K35" s="255">
        <f t="shared" si="4"/>
        <v>0</v>
      </c>
      <c r="L35" s="255">
        <f t="shared" si="4"/>
        <v>0</v>
      </c>
      <c r="M35" s="254">
        <f>SUM(M36:M40)</f>
        <v>3661.34</v>
      </c>
      <c r="N35" s="255">
        <f t="shared" si="4"/>
        <v>0</v>
      </c>
      <c r="O35" s="255">
        <f t="shared" si="4"/>
        <v>0</v>
      </c>
      <c r="P35" s="257">
        <f t="shared" si="4"/>
        <v>0</v>
      </c>
    </row>
    <row r="36" spans="1:16" ht="51.75" customHeight="1">
      <c r="A36" s="353" t="s">
        <v>65</v>
      </c>
      <c r="B36" s="363" t="s">
        <v>236</v>
      </c>
      <c r="C36" s="247" t="s">
        <v>43</v>
      </c>
      <c r="D36" s="248">
        <v>108576.3</v>
      </c>
      <c r="E36" s="249">
        <v>25000</v>
      </c>
      <c r="F36" s="250"/>
      <c r="G36" s="250"/>
      <c r="H36" s="250"/>
      <c r="I36" s="248">
        <f t="shared" si="5"/>
        <v>0</v>
      </c>
      <c r="J36" s="250"/>
      <c r="K36" s="250"/>
      <c r="L36" s="250"/>
      <c r="M36" s="249"/>
      <c r="N36" s="250"/>
      <c r="O36" s="250"/>
      <c r="P36" s="250"/>
    </row>
    <row r="37" spans="1:16" ht="44.25" customHeight="1">
      <c r="A37" s="354"/>
      <c r="B37" s="364"/>
      <c r="C37" s="100" t="s">
        <v>233</v>
      </c>
      <c r="D37" s="183"/>
      <c r="E37" s="179">
        <v>200000</v>
      </c>
      <c r="F37" s="177"/>
      <c r="G37" s="177"/>
      <c r="H37" s="177"/>
      <c r="I37" s="180">
        <f t="shared" si="5"/>
        <v>3661.34</v>
      </c>
      <c r="J37" s="177"/>
      <c r="K37" s="177"/>
      <c r="L37" s="177"/>
      <c r="M37" s="179">
        <v>3661.34</v>
      </c>
      <c r="N37" s="177"/>
      <c r="O37" s="177"/>
      <c r="P37" s="177"/>
    </row>
    <row r="38" spans="1:16" ht="95.25" customHeight="1">
      <c r="A38" s="182" t="s">
        <v>66</v>
      </c>
      <c r="B38" s="196" t="s">
        <v>160</v>
      </c>
      <c r="C38" s="135" t="s">
        <v>43</v>
      </c>
      <c r="D38" s="184"/>
      <c r="E38" s="186">
        <v>2118.9</v>
      </c>
      <c r="F38" s="174"/>
      <c r="G38" s="174"/>
      <c r="H38" s="174"/>
      <c r="I38" s="180">
        <f t="shared" si="5"/>
        <v>0</v>
      </c>
      <c r="J38" s="174"/>
      <c r="K38" s="174"/>
      <c r="L38" s="174"/>
      <c r="M38" s="199">
        <v>0</v>
      </c>
      <c r="N38" s="174"/>
      <c r="O38" s="174"/>
      <c r="P38" s="174"/>
    </row>
    <row r="39" spans="1:16" ht="60.75" customHeight="1">
      <c r="A39" s="182" t="s">
        <v>67</v>
      </c>
      <c r="B39" s="196" t="s">
        <v>237</v>
      </c>
      <c r="C39" s="135" t="s">
        <v>43</v>
      </c>
      <c r="D39" s="185">
        <v>3029.6</v>
      </c>
      <c r="E39" s="186">
        <v>1298.4</v>
      </c>
      <c r="F39" s="174"/>
      <c r="G39" s="174"/>
      <c r="H39" s="174"/>
      <c r="I39" s="180">
        <f t="shared" si="5"/>
        <v>0</v>
      </c>
      <c r="J39" s="174"/>
      <c r="K39" s="174"/>
      <c r="L39" s="174"/>
      <c r="M39" s="199">
        <v>0</v>
      </c>
      <c r="N39" s="174"/>
      <c r="O39" s="174"/>
      <c r="P39" s="174"/>
    </row>
    <row r="40" spans="1:16" ht="111" customHeight="1">
      <c r="A40" s="187" t="s">
        <v>68</v>
      </c>
      <c r="B40" s="188" t="s">
        <v>238</v>
      </c>
      <c r="C40" s="135" t="s">
        <v>43</v>
      </c>
      <c r="D40" s="195"/>
      <c r="E40" s="181">
        <v>5000</v>
      </c>
      <c r="F40" s="174"/>
      <c r="G40" s="174"/>
      <c r="H40" s="174"/>
      <c r="I40" s="180">
        <f t="shared" si="5"/>
        <v>0</v>
      </c>
      <c r="J40" s="174"/>
      <c r="K40" s="174"/>
      <c r="L40" s="174"/>
      <c r="M40" s="186">
        <v>0</v>
      </c>
      <c r="N40" s="174"/>
      <c r="O40" s="174"/>
      <c r="P40" s="174"/>
    </row>
    <row r="41" spans="1:18" ht="12.75">
      <c r="A41" s="258"/>
      <c r="B41" s="259" t="s">
        <v>127</v>
      </c>
      <c r="C41" s="260"/>
      <c r="D41" s="261">
        <f>SUM(D35)</f>
        <v>111605.90000000001</v>
      </c>
      <c r="E41" s="261">
        <f aca="true" t="shared" si="6" ref="E41:P41">SUM(E35)</f>
        <v>233417.3</v>
      </c>
      <c r="F41" s="261"/>
      <c r="G41" s="261"/>
      <c r="H41" s="261">
        <f t="shared" si="6"/>
        <v>0</v>
      </c>
      <c r="I41" s="261">
        <f t="shared" si="6"/>
        <v>3661.34</v>
      </c>
      <c r="J41" s="261"/>
      <c r="K41" s="261"/>
      <c r="L41" s="261">
        <f t="shared" si="6"/>
        <v>0</v>
      </c>
      <c r="M41" s="261">
        <f t="shared" si="6"/>
        <v>3661.34</v>
      </c>
      <c r="N41" s="261"/>
      <c r="O41" s="261"/>
      <c r="P41" s="261">
        <f t="shared" si="6"/>
        <v>0</v>
      </c>
      <c r="R41" s="288">
        <f>M41-M37</f>
        <v>0</v>
      </c>
    </row>
    <row r="42" spans="1:16" ht="18.75" customHeight="1" thickBot="1">
      <c r="A42" s="374" t="s">
        <v>128</v>
      </c>
      <c r="B42" s="374"/>
      <c r="C42" s="374"/>
      <c r="D42" s="374"/>
      <c r="E42" s="374"/>
      <c r="F42" s="374"/>
      <c r="G42" s="374"/>
      <c r="H42" s="374"/>
      <c r="I42" s="374"/>
      <c r="J42" s="374"/>
      <c r="K42" s="374"/>
      <c r="L42" s="374"/>
      <c r="M42" s="374"/>
      <c r="N42" s="374"/>
      <c r="O42" s="374"/>
      <c r="P42" s="374"/>
    </row>
    <row r="43" spans="1:16" ht="25.5" customHeight="1" thickBot="1">
      <c r="A43" s="175" t="s">
        <v>42</v>
      </c>
      <c r="B43" s="176" t="s">
        <v>161</v>
      </c>
      <c r="C43" s="142" t="s">
        <v>43</v>
      </c>
      <c r="D43" s="202">
        <f>SUM(D44:D45)</f>
        <v>0</v>
      </c>
      <c r="E43" s="203">
        <f>SUM(E44:E45)</f>
        <v>55531.9</v>
      </c>
      <c r="F43" s="203"/>
      <c r="G43" s="203"/>
      <c r="H43" s="203">
        <f>SUM(H44:H45)</f>
        <v>0</v>
      </c>
      <c r="I43" s="203">
        <f>SUM(I44:I45)</f>
        <v>13783.86491</v>
      </c>
      <c r="J43" s="203"/>
      <c r="K43" s="203"/>
      <c r="L43" s="203">
        <f>SUM(L44:L45)</f>
        <v>0</v>
      </c>
      <c r="M43" s="203">
        <f>SUM(M44:M45)</f>
        <v>13783.86491</v>
      </c>
      <c r="N43" s="203"/>
      <c r="O43" s="203"/>
      <c r="P43" s="204">
        <f>SUM(P44:P45)</f>
        <v>0</v>
      </c>
    </row>
    <row r="44" spans="1:16" ht="30" customHeight="1">
      <c r="A44" s="205" t="s">
        <v>65</v>
      </c>
      <c r="B44" s="206" t="s">
        <v>162</v>
      </c>
      <c r="C44" s="135" t="s">
        <v>43</v>
      </c>
      <c r="D44" s="174"/>
      <c r="E44" s="199">
        <v>16500</v>
      </c>
      <c r="F44" s="207"/>
      <c r="G44" s="207"/>
      <c r="H44" s="207"/>
      <c r="I44" s="186">
        <f>M44</f>
        <v>206.32855</v>
      </c>
      <c r="J44" s="174"/>
      <c r="K44" s="174"/>
      <c r="L44" s="174"/>
      <c r="M44" s="186">
        <v>206.32855</v>
      </c>
      <c r="N44" s="174"/>
      <c r="O44" s="174"/>
      <c r="P44" s="174"/>
    </row>
    <row r="45" spans="1:16" ht="30" customHeight="1" thickBot="1">
      <c r="A45" s="208" t="s">
        <v>66</v>
      </c>
      <c r="B45" s="190" t="s">
        <v>163</v>
      </c>
      <c r="C45" s="148" t="s">
        <v>43</v>
      </c>
      <c r="D45" s="201"/>
      <c r="E45" s="209">
        <v>39031.9</v>
      </c>
      <c r="F45" s="201"/>
      <c r="G45" s="201"/>
      <c r="H45" s="201"/>
      <c r="I45" s="210">
        <f>M45</f>
        <v>13577.53636</v>
      </c>
      <c r="J45" s="201"/>
      <c r="K45" s="201"/>
      <c r="L45" s="201"/>
      <c r="M45" s="210">
        <v>13577.53636</v>
      </c>
      <c r="N45" s="201"/>
      <c r="O45" s="201"/>
      <c r="P45" s="201"/>
    </row>
    <row r="46" spans="1:16" ht="48.75" customHeight="1" thickBot="1">
      <c r="A46" s="218" t="s">
        <v>44</v>
      </c>
      <c r="B46" s="219" t="s">
        <v>164</v>
      </c>
      <c r="C46" s="162" t="s">
        <v>43</v>
      </c>
      <c r="D46" s="215">
        <f>SUM(D47:D49)</f>
        <v>0</v>
      </c>
      <c r="E46" s="215">
        <f aca="true" t="shared" si="7" ref="E46:P46">SUM(E47:E49)</f>
        <v>47857.2</v>
      </c>
      <c r="F46" s="215"/>
      <c r="G46" s="215"/>
      <c r="H46" s="215">
        <f t="shared" si="7"/>
        <v>0</v>
      </c>
      <c r="I46" s="215">
        <f t="shared" si="7"/>
        <v>8517.2994</v>
      </c>
      <c r="J46" s="215"/>
      <c r="K46" s="215"/>
      <c r="L46" s="215">
        <f t="shared" si="7"/>
        <v>0</v>
      </c>
      <c r="M46" s="215">
        <f t="shared" si="7"/>
        <v>8517.2994</v>
      </c>
      <c r="N46" s="215"/>
      <c r="O46" s="215"/>
      <c r="P46" s="215">
        <f t="shared" si="7"/>
        <v>0</v>
      </c>
    </row>
    <row r="47" spans="1:16" ht="36" customHeight="1">
      <c r="A47" s="101" t="s">
        <v>69</v>
      </c>
      <c r="B47" s="102" t="s">
        <v>165</v>
      </c>
      <c r="C47" s="135" t="s">
        <v>43</v>
      </c>
      <c r="D47" s="135"/>
      <c r="E47" s="137">
        <v>30817.5</v>
      </c>
      <c r="F47" s="135"/>
      <c r="G47" s="135"/>
      <c r="H47" s="135"/>
      <c r="I47" s="212">
        <f>M47</f>
        <v>3136.2994</v>
      </c>
      <c r="J47" s="213"/>
      <c r="K47" s="213"/>
      <c r="L47" s="213"/>
      <c r="M47" s="213">
        <v>3136.2994</v>
      </c>
      <c r="N47" s="213"/>
      <c r="O47" s="214"/>
      <c r="P47" s="214"/>
    </row>
    <row r="48" spans="1:16" ht="50.25" customHeight="1">
      <c r="A48" s="101" t="s">
        <v>121</v>
      </c>
      <c r="B48" s="102" t="s">
        <v>166</v>
      </c>
      <c r="C48" s="56" t="s">
        <v>43</v>
      </c>
      <c r="D48" s="56"/>
      <c r="E48" s="58">
        <v>16679.7</v>
      </c>
      <c r="F48" s="56"/>
      <c r="G48" s="56"/>
      <c r="H48" s="56"/>
      <c r="I48" s="61">
        <f>M48</f>
        <v>5318</v>
      </c>
      <c r="J48" s="62"/>
      <c r="K48" s="62"/>
      <c r="L48" s="62"/>
      <c r="M48" s="62">
        <v>5318</v>
      </c>
      <c r="N48" s="62"/>
      <c r="O48" s="60"/>
      <c r="P48" s="60"/>
    </row>
    <row r="49" spans="1:16" ht="36" customHeight="1" thickBot="1">
      <c r="A49" s="220" t="s">
        <v>167</v>
      </c>
      <c r="B49" s="197" t="s">
        <v>168</v>
      </c>
      <c r="C49" s="148" t="s">
        <v>43</v>
      </c>
      <c r="D49" s="148"/>
      <c r="E49" s="150">
        <v>360</v>
      </c>
      <c r="F49" s="148"/>
      <c r="G49" s="148"/>
      <c r="H49" s="148"/>
      <c r="I49" s="221">
        <f>M49</f>
        <v>63</v>
      </c>
      <c r="J49" s="222"/>
      <c r="K49" s="222"/>
      <c r="L49" s="222"/>
      <c r="M49" s="222">
        <v>63</v>
      </c>
      <c r="N49" s="222"/>
      <c r="O49" s="223"/>
      <c r="P49" s="223"/>
    </row>
    <row r="50" spans="1:16" ht="60" customHeight="1" thickBot="1">
      <c r="A50" s="110" t="s">
        <v>49</v>
      </c>
      <c r="B50" s="176" t="s">
        <v>239</v>
      </c>
      <c r="C50" s="162" t="s">
        <v>43</v>
      </c>
      <c r="D50" s="162"/>
      <c r="E50" s="163">
        <f>E51</f>
        <v>6500</v>
      </c>
      <c r="F50" s="162"/>
      <c r="G50" s="162"/>
      <c r="H50" s="162"/>
      <c r="I50" s="224"/>
      <c r="J50" s="225"/>
      <c r="K50" s="225"/>
      <c r="L50" s="225"/>
      <c r="M50" s="225">
        <v>0</v>
      </c>
      <c r="N50" s="225"/>
      <c r="O50" s="216"/>
      <c r="P50" s="217"/>
    </row>
    <row r="51" spans="1:16" ht="89.25" customHeight="1" thickBot="1">
      <c r="A51" s="229" t="s">
        <v>38</v>
      </c>
      <c r="B51" s="190" t="s">
        <v>240</v>
      </c>
      <c r="C51" s="230" t="s">
        <v>43</v>
      </c>
      <c r="D51" s="230"/>
      <c r="E51" s="231">
        <v>6500</v>
      </c>
      <c r="F51" s="230"/>
      <c r="G51" s="230"/>
      <c r="H51" s="230"/>
      <c r="I51" s="232"/>
      <c r="J51" s="233"/>
      <c r="K51" s="233"/>
      <c r="L51" s="233"/>
      <c r="M51" s="233">
        <v>0</v>
      </c>
      <c r="N51" s="233"/>
      <c r="O51" s="234"/>
      <c r="P51" s="234"/>
    </row>
    <row r="52" spans="1:16" ht="13.5" thickBot="1">
      <c r="A52" s="235"/>
      <c r="B52" s="236" t="s">
        <v>127</v>
      </c>
      <c r="C52" s="237"/>
      <c r="D52" s="238">
        <f>D50+D46+D43</f>
        <v>0</v>
      </c>
      <c r="E52" s="238">
        <f aca="true" t="shared" si="8" ref="E52:P52">E50+E46+E43</f>
        <v>109889.1</v>
      </c>
      <c r="F52" s="238"/>
      <c r="G52" s="238"/>
      <c r="H52" s="238">
        <f t="shared" si="8"/>
        <v>0</v>
      </c>
      <c r="I52" s="298">
        <f t="shared" si="8"/>
        <v>22301.16431</v>
      </c>
      <c r="J52" s="238"/>
      <c r="K52" s="238"/>
      <c r="L52" s="238">
        <f t="shared" si="8"/>
        <v>0</v>
      </c>
      <c r="M52" s="296">
        <f t="shared" si="8"/>
        <v>22301.16431</v>
      </c>
      <c r="N52" s="238"/>
      <c r="O52" s="238"/>
      <c r="P52" s="239">
        <f t="shared" si="8"/>
        <v>0</v>
      </c>
    </row>
    <row r="53" spans="1:16" ht="18" customHeight="1" thickBot="1">
      <c r="A53" s="355" t="s">
        <v>129</v>
      </c>
      <c r="B53" s="355"/>
      <c r="C53" s="355"/>
      <c r="D53" s="355"/>
      <c r="E53" s="355"/>
      <c r="F53" s="355"/>
      <c r="G53" s="355"/>
      <c r="H53" s="355"/>
      <c r="I53" s="355"/>
      <c r="J53" s="355"/>
      <c r="K53" s="355"/>
      <c r="L53" s="355"/>
      <c r="M53" s="355"/>
      <c r="N53" s="355"/>
      <c r="O53" s="355"/>
      <c r="P53" s="355"/>
    </row>
    <row r="54" spans="1:16" ht="25.5" customHeight="1" thickBot="1">
      <c r="A54" s="110" t="s">
        <v>42</v>
      </c>
      <c r="B54" s="111" t="s">
        <v>130</v>
      </c>
      <c r="C54" s="162" t="s">
        <v>43</v>
      </c>
      <c r="D54" s="265">
        <f>SUM(D55:D56)</f>
        <v>0</v>
      </c>
      <c r="E54" s="266">
        <f>SUM(E55:E57)</f>
        <v>272358.5</v>
      </c>
      <c r="F54" s="266"/>
      <c r="G54" s="266"/>
      <c r="H54" s="266">
        <f aca="true" t="shared" si="9" ref="H54:P54">SUM(H55:H57)</f>
        <v>0</v>
      </c>
      <c r="I54" s="266">
        <f t="shared" si="9"/>
        <v>15955.87687</v>
      </c>
      <c r="J54" s="266"/>
      <c r="K54" s="266"/>
      <c r="L54" s="266">
        <f t="shared" si="9"/>
        <v>0</v>
      </c>
      <c r="M54" s="267">
        <f t="shared" si="9"/>
        <v>15955.87687</v>
      </c>
      <c r="N54" s="266"/>
      <c r="O54" s="266"/>
      <c r="P54" s="266">
        <f t="shared" si="9"/>
        <v>0</v>
      </c>
    </row>
    <row r="55" spans="1:16" ht="79.5" customHeight="1">
      <c r="A55" s="211" t="s">
        <v>65</v>
      </c>
      <c r="B55" s="198" t="s">
        <v>171</v>
      </c>
      <c r="C55" s="135" t="s">
        <v>43</v>
      </c>
      <c r="D55" s="136"/>
      <c r="E55" s="137">
        <v>207641</v>
      </c>
      <c r="F55" s="135"/>
      <c r="G55" s="135"/>
      <c r="H55" s="135"/>
      <c r="I55" s="138">
        <f>M55</f>
        <v>15677.80087</v>
      </c>
      <c r="J55" s="262"/>
      <c r="K55" s="262"/>
      <c r="L55" s="262"/>
      <c r="M55" s="262">
        <v>15677.80087</v>
      </c>
      <c r="N55" s="262"/>
      <c r="O55" s="263"/>
      <c r="P55" s="264"/>
    </row>
    <row r="56" spans="1:16" ht="69.75" customHeight="1">
      <c r="A56" s="101" t="s">
        <v>66</v>
      </c>
      <c r="B56" s="102" t="s">
        <v>172</v>
      </c>
      <c r="C56" s="56" t="s">
        <v>43</v>
      </c>
      <c r="D56" s="57"/>
      <c r="E56" s="58">
        <v>6529</v>
      </c>
      <c r="F56" s="56"/>
      <c r="G56" s="56"/>
      <c r="H56" s="56"/>
      <c r="I56" s="59">
        <f>M56</f>
        <v>278.076</v>
      </c>
      <c r="J56" s="67"/>
      <c r="K56" s="67"/>
      <c r="L56" s="67"/>
      <c r="M56" s="67">
        <f>150+128.076</f>
        <v>278.076</v>
      </c>
      <c r="N56" s="67"/>
      <c r="O56" s="68"/>
      <c r="P56" s="69"/>
    </row>
    <row r="57" spans="1:16" ht="183.75" customHeight="1">
      <c r="A57" s="101" t="s">
        <v>67</v>
      </c>
      <c r="B57" s="102" t="s">
        <v>241</v>
      </c>
      <c r="C57" s="56" t="s">
        <v>43</v>
      </c>
      <c r="D57" s="57"/>
      <c r="E57" s="58">
        <v>58188.5</v>
      </c>
      <c r="F57" s="56"/>
      <c r="G57" s="56"/>
      <c r="H57" s="56"/>
      <c r="I57" s="59">
        <f>M57</f>
        <v>0</v>
      </c>
      <c r="J57" s="67"/>
      <c r="K57" s="67"/>
      <c r="L57" s="67"/>
      <c r="M57" s="67">
        <v>0</v>
      </c>
      <c r="N57" s="67"/>
      <c r="O57" s="68"/>
      <c r="P57" s="69"/>
    </row>
    <row r="58" spans="1:16" ht="12.75">
      <c r="A58" s="226"/>
      <c r="B58" s="227" t="s">
        <v>127</v>
      </c>
      <c r="C58" s="228"/>
      <c r="D58" s="268">
        <f>D54</f>
        <v>0</v>
      </c>
      <c r="E58" s="269">
        <f>E54</f>
        <v>272358.5</v>
      </c>
      <c r="F58" s="269"/>
      <c r="G58" s="269"/>
      <c r="H58" s="269">
        <f>H54</f>
        <v>0</v>
      </c>
      <c r="I58" s="269">
        <f>I54</f>
        <v>15955.87687</v>
      </c>
      <c r="J58" s="269"/>
      <c r="K58" s="269"/>
      <c r="L58" s="269">
        <f>L54</f>
        <v>0</v>
      </c>
      <c r="M58" s="297">
        <f>M54</f>
        <v>15955.87687</v>
      </c>
      <c r="N58" s="269"/>
      <c r="O58" s="269"/>
      <c r="P58" s="269"/>
    </row>
    <row r="59" spans="1:16" ht="15" thickBot="1">
      <c r="A59" s="355" t="s">
        <v>131</v>
      </c>
      <c r="B59" s="355"/>
      <c r="C59" s="355"/>
      <c r="D59" s="355"/>
      <c r="E59" s="355"/>
      <c r="F59" s="355"/>
      <c r="G59" s="355"/>
      <c r="H59" s="355"/>
      <c r="I59" s="355"/>
      <c r="J59" s="355"/>
      <c r="K59" s="355"/>
      <c r="L59" s="355"/>
      <c r="M59" s="355"/>
      <c r="N59" s="355"/>
      <c r="O59" s="355"/>
      <c r="P59" s="355"/>
    </row>
    <row r="60" spans="1:16" ht="48.75" customHeight="1" thickBot="1">
      <c r="A60" s="110" t="s">
        <v>42</v>
      </c>
      <c r="B60" s="111" t="s">
        <v>132</v>
      </c>
      <c r="C60" s="112" t="s">
        <v>43</v>
      </c>
      <c r="D60" s="113">
        <f>SUM(D61:D64)</f>
        <v>7486</v>
      </c>
      <c r="E60" s="113">
        <f>SUM(E61:E64)</f>
        <v>1707912.8949499999</v>
      </c>
      <c r="F60" s="113"/>
      <c r="G60" s="113"/>
      <c r="H60" s="113">
        <f aca="true" t="shared" si="10" ref="H60:P60">SUM(H61:H64)</f>
        <v>0</v>
      </c>
      <c r="I60" s="113">
        <f t="shared" si="10"/>
        <v>434551.54577</v>
      </c>
      <c r="J60" s="113"/>
      <c r="K60" s="113"/>
      <c r="L60" s="113">
        <f t="shared" si="10"/>
        <v>0</v>
      </c>
      <c r="M60" s="113">
        <f t="shared" si="10"/>
        <v>434551.54577</v>
      </c>
      <c r="N60" s="113"/>
      <c r="O60" s="113"/>
      <c r="P60" s="113">
        <f t="shared" si="10"/>
        <v>0</v>
      </c>
    </row>
    <row r="61" spans="1:16" ht="36" customHeight="1">
      <c r="A61" s="289" t="s">
        <v>65</v>
      </c>
      <c r="B61" s="198" t="s">
        <v>173</v>
      </c>
      <c r="C61" s="135" t="s">
        <v>43</v>
      </c>
      <c r="D61" s="135"/>
      <c r="E61" s="137">
        <v>40085.9</v>
      </c>
      <c r="F61" s="135"/>
      <c r="G61" s="135"/>
      <c r="H61" s="135"/>
      <c r="I61" s="270">
        <f>M61</f>
        <v>11663.49491</v>
      </c>
      <c r="J61" s="262"/>
      <c r="K61" s="262"/>
      <c r="L61" s="262"/>
      <c r="M61" s="262">
        <v>11663.49491</v>
      </c>
      <c r="N61" s="262"/>
      <c r="O61" s="263"/>
      <c r="P61" s="263"/>
    </row>
    <row r="62" spans="1:16" ht="90">
      <c r="A62" s="99" t="s">
        <v>66</v>
      </c>
      <c r="B62" s="102" t="s">
        <v>174</v>
      </c>
      <c r="C62" s="56" t="s">
        <v>43</v>
      </c>
      <c r="D62" s="56"/>
      <c r="E62" s="58">
        <v>1663531.99495</v>
      </c>
      <c r="F62" s="56"/>
      <c r="G62" s="56"/>
      <c r="H62" s="56"/>
      <c r="I62" s="70">
        <f>M62</f>
        <v>422879.29751</v>
      </c>
      <c r="J62" s="67"/>
      <c r="K62" s="67"/>
      <c r="L62" s="67"/>
      <c r="M62" s="272">
        <v>422879.29751</v>
      </c>
      <c r="N62" s="67"/>
      <c r="O62" s="68"/>
      <c r="P62" s="68"/>
    </row>
    <row r="63" spans="1:16" ht="59.25" customHeight="1">
      <c r="A63" s="99" t="s">
        <v>67</v>
      </c>
      <c r="B63" s="102" t="s">
        <v>175</v>
      </c>
      <c r="C63" s="57" t="s">
        <v>234</v>
      </c>
      <c r="D63" s="56"/>
      <c r="E63" s="58">
        <v>1087</v>
      </c>
      <c r="F63" s="56"/>
      <c r="G63" s="56"/>
      <c r="H63" s="56"/>
      <c r="I63" s="70">
        <f>M63</f>
        <v>8.75335</v>
      </c>
      <c r="J63" s="67"/>
      <c r="K63" s="67"/>
      <c r="L63" s="67"/>
      <c r="M63" s="67">
        <v>8.75335</v>
      </c>
      <c r="N63" s="67"/>
      <c r="O63" s="68"/>
      <c r="P63" s="68"/>
    </row>
    <row r="64" spans="1:16" ht="60" customHeight="1" thickBot="1">
      <c r="A64" s="290" t="s">
        <v>68</v>
      </c>
      <c r="B64" s="273" t="s">
        <v>242</v>
      </c>
      <c r="C64" s="57" t="s">
        <v>234</v>
      </c>
      <c r="D64" s="148">
        <v>7486</v>
      </c>
      <c r="E64" s="150">
        <v>3208</v>
      </c>
      <c r="F64" s="148"/>
      <c r="G64" s="148"/>
      <c r="H64" s="148"/>
      <c r="I64" s="274">
        <f>M64</f>
        <v>0</v>
      </c>
      <c r="J64" s="275"/>
      <c r="K64" s="275"/>
      <c r="L64" s="275"/>
      <c r="M64" s="275"/>
      <c r="N64" s="275"/>
      <c r="O64" s="276"/>
      <c r="P64" s="276"/>
    </row>
    <row r="65" spans="1:16" ht="84.75" customHeight="1" thickBot="1">
      <c r="A65" s="292" t="s">
        <v>44</v>
      </c>
      <c r="B65" s="277" t="s">
        <v>176</v>
      </c>
      <c r="C65" s="112" t="s">
        <v>43</v>
      </c>
      <c r="D65" s="271">
        <f>D66</f>
        <v>7895.3</v>
      </c>
      <c r="E65" s="113">
        <f>SUM(E66:E66)</f>
        <v>0</v>
      </c>
      <c r="F65" s="113"/>
      <c r="G65" s="113"/>
      <c r="H65" s="113">
        <f>L65</f>
        <v>2340.94876</v>
      </c>
      <c r="I65" s="113">
        <f>SUM(I66:I66)</f>
        <v>0</v>
      </c>
      <c r="J65" s="113"/>
      <c r="K65" s="113"/>
      <c r="L65" s="113">
        <f>SUM(L66:L66)</f>
        <v>2340.94876</v>
      </c>
      <c r="M65" s="113">
        <f>SUM(M66:M66)</f>
        <v>0</v>
      </c>
      <c r="N65" s="113"/>
      <c r="O65" s="113"/>
      <c r="P65" s="172"/>
    </row>
    <row r="66" spans="1:16" ht="113.25" thickBot="1">
      <c r="A66" s="291" t="s">
        <v>69</v>
      </c>
      <c r="B66" s="278" t="s">
        <v>177</v>
      </c>
      <c r="C66" s="230" t="s">
        <v>43</v>
      </c>
      <c r="D66" s="279">
        <v>7895.3</v>
      </c>
      <c r="E66" s="280"/>
      <c r="F66" s="281"/>
      <c r="G66" s="281"/>
      <c r="H66" s="281">
        <f>L66</f>
        <v>2340.94876</v>
      </c>
      <c r="I66" s="282">
        <f>M66</f>
        <v>0</v>
      </c>
      <c r="J66" s="233"/>
      <c r="K66" s="233"/>
      <c r="L66" s="233">
        <v>2340.94876</v>
      </c>
      <c r="M66" s="233"/>
      <c r="N66" s="233"/>
      <c r="O66" s="234"/>
      <c r="P66" s="234"/>
    </row>
    <row r="67" spans="1:18" ht="13.5" thickBot="1">
      <c r="A67" s="235"/>
      <c r="B67" s="236" t="s">
        <v>127</v>
      </c>
      <c r="C67" s="237"/>
      <c r="D67" s="287">
        <f>D65+D60</f>
        <v>15381.3</v>
      </c>
      <c r="E67" s="287">
        <f>E65+E60</f>
        <v>1707912.8949499999</v>
      </c>
      <c r="F67" s="287"/>
      <c r="G67" s="287"/>
      <c r="H67" s="299">
        <f>H65+H60</f>
        <v>2340.94876</v>
      </c>
      <c r="I67" s="299">
        <f>I65+I60</f>
        <v>434551.54577</v>
      </c>
      <c r="J67" s="287"/>
      <c r="K67" s="287"/>
      <c r="L67" s="293">
        <f>L65+L60</f>
        <v>2340.94876</v>
      </c>
      <c r="M67" s="293">
        <f>M65+M60</f>
        <v>434551.54577</v>
      </c>
      <c r="N67" s="287"/>
      <c r="O67" s="287"/>
      <c r="P67" s="287">
        <f>P65+P60</f>
        <v>0</v>
      </c>
      <c r="R67" s="464">
        <f>SUM(L67:M67)</f>
        <v>436892.49453</v>
      </c>
    </row>
    <row r="68" spans="1:16" s="36" customFormat="1" ht="36.75" customHeight="1">
      <c r="A68" s="283"/>
      <c r="B68" s="284" t="s">
        <v>133</v>
      </c>
      <c r="C68" s="285"/>
      <c r="D68" s="286">
        <f>D33+D41+D52+D58+D67</f>
        <v>367655.8</v>
      </c>
      <c r="E68" s="286">
        <f>E33+E41+E52+E58+E67</f>
        <v>10544979.69495</v>
      </c>
      <c r="F68" s="286"/>
      <c r="G68" s="286"/>
      <c r="H68" s="300">
        <f>H33+H41+H52+H58+H67</f>
        <v>2340.94876</v>
      </c>
      <c r="I68" s="300">
        <f>I33+I41+I52+I58+I67</f>
        <v>2764689.63197</v>
      </c>
      <c r="J68" s="286"/>
      <c r="K68" s="286"/>
      <c r="L68" s="286">
        <f>L33+L41+L52+L58+L67</f>
        <v>2340.94876</v>
      </c>
      <c r="M68" s="286">
        <f>M33+M41+M52+M58+M67</f>
        <v>2764689.63197</v>
      </c>
      <c r="N68" s="286"/>
      <c r="O68" s="286"/>
      <c r="P68" s="286">
        <f>P33+P41+P52+P58+P67</f>
        <v>0</v>
      </c>
    </row>
    <row r="70" spans="6:16" ht="12.75">
      <c r="F70" s="34"/>
      <c r="G70" s="34"/>
      <c r="H70" s="34"/>
      <c r="I70" s="22"/>
      <c r="J70" s="34"/>
      <c r="K70" s="34"/>
      <c r="L70" s="34"/>
      <c r="M70" s="34"/>
      <c r="N70" s="34"/>
      <c r="O70" s="34"/>
      <c r="P70" s="34"/>
    </row>
    <row r="71" spans="4:5" ht="12.75">
      <c r="D71" s="288"/>
      <c r="E71" s="288"/>
    </row>
  </sheetData>
  <sheetProtection/>
  <autoFilter ref="E1:E68"/>
  <mergeCells count="20">
    <mergeCell ref="C3:C4"/>
    <mergeCell ref="D3:G3"/>
    <mergeCell ref="A59:P59"/>
    <mergeCell ref="A34:P34"/>
    <mergeCell ref="A19:A20"/>
    <mergeCell ref="B19:B20"/>
    <mergeCell ref="A31:A32"/>
    <mergeCell ref="B31:B32"/>
    <mergeCell ref="A6:P6"/>
    <mergeCell ref="A42:P42"/>
    <mergeCell ref="A36:A37"/>
    <mergeCell ref="A53:P53"/>
    <mergeCell ref="A1:P1"/>
    <mergeCell ref="A2:P2"/>
    <mergeCell ref="A3:A4"/>
    <mergeCell ref="H3:K3"/>
    <mergeCell ref="L3:O3"/>
    <mergeCell ref="P3:P4"/>
    <mergeCell ref="B3:B4"/>
    <mergeCell ref="B36:B37"/>
  </mergeCells>
  <hyperlinks>
    <hyperlink ref="A53" r:id="rId1" display="sub_1006"/>
    <hyperlink ref="A59" r:id="rId2" display="sub_1007"/>
    <hyperlink ref="A6" r:id="rId3" display="garantf1://97127.1000/"/>
  </hyperlinks>
  <printOptions/>
  <pageMargins left="0.1968503937007874" right="0.1968503937007874" top="0.35433070866141736" bottom="0.31496062992125984" header="0.1968503937007874" footer="0.2362204724409449"/>
  <pageSetup horizontalDpi="600" verticalDpi="600" orientation="landscape" paperSize="9" scale="75" r:id="rId4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A1" sqref="A1:G28"/>
    </sheetView>
  </sheetViews>
  <sheetFormatPr defaultColWidth="9.00390625" defaultRowHeight="12.75" outlineLevelRow="1"/>
  <cols>
    <col min="1" max="1" width="6.00390625" style="17" customWidth="1"/>
    <col min="2" max="2" width="28.125" style="17" customWidth="1"/>
    <col min="3" max="3" width="70.875" style="17" customWidth="1"/>
    <col min="4" max="4" width="7.75390625" style="30" customWidth="1"/>
    <col min="5" max="5" width="8.875" style="30" customWidth="1"/>
    <col min="6" max="6" width="14.375" style="30" customWidth="1"/>
    <col min="7" max="7" width="13.625" style="30" customWidth="1"/>
    <col min="8" max="16384" width="9.125" style="17" customWidth="1"/>
  </cols>
  <sheetData>
    <row r="1" spans="1:7" ht="29.25" customHeight="1">
      <c r="A1" s="376" t="s">
        <v>158</v>
      </c>
      <c r="B1" s="376"/>
      <c r="C1" s="376"/>
      <c r="D1" s="376"/>
      <c r="E1" s="376"/>
      <c r="F1" s="376"/>
      <c r="G1" s="376"/>
    </row>
    <row r="2" spans="1:7" ht="103.5" customHeight="1">
      <c r="A2" s="18"/>
      <c r="B2" s="19" t="s">
        <v>54</v>
      </c>
      <c r="C2" s="19" t="s">
        <v>55</v>
      </c>
      <c r="D2" s="31" t="s">
        <v>56</v>
      </c>
      <c r="E2" s="31" t="s">
        <v>57</v>
      </c>
      <c r="F2" s="31" t="s">
        <v>58</v>
      </c>
      <c r="G2" s="31" t="s">
        <v>59</v>
      </c>
    </row>
    <row r="3" spans="1:7" ht="15.75">
      <c r="A3" s="19">
        <v>1</v>
      </c>
      <c r="B3" s="19">
        <v>2</v>
      </c>
      <c r="C3" s="19">
        <v>3</v>
      </c>
      <c r="D3" s="31">
        <v>4</v>
      </c>
      <c r="E3" s="31">
        <v>5</v>
      </c>
      <c r="F3" s="31">
        <v>6</v>
      </c>
      <c r="G3" s="31">
        <v>7</v>
      </c>
    </row>
    <row r="4" spans="1:7" ht="18" customHeight="1">
      <c r="A4" s="377" t="s">
        <v>187</v>
      </c>
      <c r="B4" s="377"/>
      <c r="C4" s="377"/>
      <c r="D4" s="377"/>
      <c r="E4" s="377"/>
      <c r="F4" s="377"/>
      <c r="G4" s="377"/>
    </row>
    <row r="5" spans="1:7" ht="92.25" customHeight="1">
      <c r="A5" s="301" t="s">
        <v>42</v>
      </c>
      <c r="B5" s="302" t="s">
        <v>155</v>
      </c>
      <c r="C5" s="303" t="s">
        <v>154</v>
      </c>
      <c r="D5" s="304">
        <v>89.2</v>
      </c>
      <c r="E5" s="304">
        <v>89.2</v>
      </c>
      <c r="F5" s="304">
        <f>E5/D5*100</f>
        <v>100</v>
      </c>
      <c r="G5" s="304"/>
    </row>
    <row r="6" spans="1:7" ht="71.25" customHeight="1">
      <c r="A6" s="378" t="s">
        <v>44</v>
      </c>
      <c r="B6" s="380" t="s">
        <v>156</v>
      </c>
      <c r="C6" s="303" t="s">
        <v>157</v>
      </c>
      <c r="D6" s="304">
        <v>100</v>
      </c>
      <c r="E6" s="304">
        <v>100</v>
      </c>
      <c r="F6" s="304">
        <f>E6/D6*100</f>
        <v>100</v>
      </c>
      <c r="G6" s="304"/>
    </row>
    <row r="7" spans="1:7" ht="30.75" customHeight="1" hidden="1" outlineLevel="1">
      <c r="A7" s="379"/>
      <c r="B7" s="380"/>
      <c r="C7" s="303" t="s">
        <v>139</v>
      </c>
      <c r="D7" s="304">
        <v>0</v>
      </c>
      <c r="E7" s="304"/>
      <c r="F7" s="304"/>
      <c r="G7" s="304"/>
    </row>
    <row r="8" spans="1:7" ht="42" customHeight="1" hidden="1" outlineLevel="1">
      <c r="A8" s="379"/>
      <c r="B8" s="380"/>
      <c r="C8" s="303" t="s">
        <v>140</v>
      </c>
      <c r="D8" s="304">
        <v>0</v>
      </c>
      <c r="E8" s="304"/>
      <c r="F8" s="304"/>
      <c r="G8" s="304"/>
    </row>
    <row r="9" spans="1:7" ht="42" customHeight="1" hidden="1" outlineLevel="1">
      <c r="A9" s="305" t="str">
        <f>'1. Сведения об объёмах финансир'!A30</f>
        <v>6.</v>
      </c>
      <c r="B9" s="306" t="str">
        <f>'1. Сведения об объёмах финансир'!B30</f>
        <v>Основное мероприятие «Реализация программы по созданию в Ульяновской области  новых мест в общеобразовательных организациях»</v>
      </c>
      <c r="C9" s="303" t="s">
        <v>141</v>
      </c>
      <c r="D9" s="304"/>
      <c r="E9" s="304"/>
      <c r="F9" s="304"/>
      <c r="G9" s="304"/>
    </row>
    <row r="10" spans="1:7" ht="24.75" customHeight="1" collapsed="1">
      <c r="A10" s="375" t="str">
        <f>'1. Сведения об объёмах финансир'!A42</f>
        <v>Подпрограмма "Развитие дополнительного образования детей и реализация мероприятий молодежной политики"</v>
      </c>
      <c r="B10" s="375"/>
      <c r="C10" s="375"/>
      <c r="D10" s="375"/>
      <c r="E10" s="375"/>
      <c r="F10" s="375"/>
      <c r="G10" s="375"/>
    </row>
    <row r="11" spans="1:7" ht="42.75" customHeight="1">
      <c r="A11" s="307" t="s">
        <v>42</v>
      </c>
      <c r="B11" s="308" t="s">
        <v>169</v>
      </c>
      <c r="C11" s="303" t="s">
        <v>170</v>
      </c>
      <c r="D11" s="304">
        <v>75</v>
      </c>
      <c r="E11" s="304">
        <v>78.5</v>
      </c>
      <c r="F11" s="309">
        <f>E11/D11*100</f>
        <v>104.66666666666666</v>
      </c>
      <c r="G11" s="302"/>
    </row>
    <row r="12" spans="1:7" ht="19.5" customHeight="1">
      <c r="A12" s="388" t="s">
        <v>252</v>
      </c>
      <c r="B12" s="389"/>
      <c r="C12" s="389"/>
      <c r="D12" s="389"/>
      <c r="E12" s="389"/>
      <c r="F12" s="389"/>
      <c r="G12" s="390"/>
    </row>
    <row r="13" spans="1:7" ht="29.25" customHeight="1">
      <c r="A13" s="301" t="s">
        <v>42</v>
      </c>
      <c r="B13" s="303"/>
      <c r="C13" s="304" t="s">
        <v>15</v>
      </c>
      <c r="D13" s="304">
        <v>1100</v>
      </c>
      <c r="E13" s="304">
        <v>1100</v>
      </c>
      <c r="F13" s="304">
        <f>E13/D13*100</f>
        <v>100</v>
      </c>
      <c r="G13" s="310"/>
    </row>
    <row r="14" spans="1:11" ht="21" customHeight="1">
      <c r="A14" s="383" t="str">
        <f>'1. Сведения об объёмах финансир'!A59:H59</f>
        <v>Подпрограмма "Обеспечение реализации государственной программы"</v>
      </c>
      <c r="B14" s="383"/>
      <c r="C14" s="383"/>
      <c r="D14" s="383"/>
      <c r="E14" s="383"/>
      <c r="F14" s="383"/>
      <c r="G14" s="383"/>
      <c r="H14" s="20"/>
      <c r="I14" s="20"/>
      <c r="J14" s="20"/>
      <c r="K14" s="21"/>
    </row>
    <row r="15" spans="1:7" ht="58.5" customHeight="1" hidden="1" outlineLevel="1">
      <c r="A15" s="384" t="str">
        <f>'1. Сведения об объёмах финансир'!A60</f>
        <v>1.</v>
      </c>
      <c r="B15" s="380" t="str">
        <f>'1. Сведения об объёмах финансир'!B60</f>
        <v>Основное мероприятие "Обеспечение деятельности государственного заказчика и соисполнителей государственной программы"</v>
      </c>
      <c r="C15" s="302" t="s">
        <v>243</v>
      </c>
      <c r="D15" s="304">
        <v>0</v>
      </c>
      <c r="E15" s="304"/>
      <c r="F15" s="304"/>
      <c r="G15" s="311"/>
    </row>
    <row r="16" spans="1:7" ht="78.75" customHeight="1" collapsed="1">
      <c r="A16" s="385"/>
      <c r="B16" s="380"/>
      <c r="C16" s="303" t="s">
        <v>178</v>
      </c>
      <c r="D16" s="312">
        <v>10</v>
      </c>
      <c r="E16" s="312">
        <v>5</v>
      </c>
      <c r="F16" s="312">
        <f aca="true" t="shared" si="0" ref="F16:F28">E16/D16*100</f>
        <v>50</v>
      </c>
      <c r="G16" s="313" t="s">
        <v>45</v>
      </c>
    </row>
    <row r="17" spans="1:7" ht="28.5" hidden="1" outlineLevel="1">
      <c r="A17" s="386"/>
      <c r="B17" s="387"/>
      <c r="C17" s="302" t="s">
        <v>244</v>
      </c>
      <c r="D17" s="314">
        <v>0</v>
      </c>
      <c r="E17" s="314"/>
      <c r="F17" s="312" t="e">
        <f t="shared" si="0"/>
        <v>#DIV/0!</v>
      </c>
      <c r="G17" s="314"/>
    </row>
    <row r="18" spans="1:7" ht="41.25" hidden="1" outlineLevel="1">
      <c r="A18" s="386"/>
      <c r="B18" s="387"/>
      <c r="C18" s="302" t="s">
        <v>245</v>
      </c>
      <c r="D18" s="314">
        <v>0</v>
      </c>
      <c r="E18" s="314"/>
      <c r="F18" s="312" t="e">
        <f t="shared" si="0"/>
        <v>#DIV/0!</v>
      </c>
      <c r="G18" s="314"/>
    </row>
    <row r="19" spans="1:7" ht="38.25" hidden="1" outlineLevel="1">
      <c r="A19" s="386"/>
      <c r="B19" s="387"/>
      <c r="C19" s="302" t="s">
        <v>246</v>
      </c>
      <c r="D19" s="314">
        <v>0</v>
      </c>
      <c r="E19" s="314"/>
      <c r="F19" s="312" t="e">
        <f t="shared" si="0"/>
        <v>#DIV/0!</v>
      </c>
      <c r="G19" s="314"/>
    </row>
    <row r="20" spans="1:7" ht="38.25" hidden="1" outlineLevel="1">
      <c r="A20" s="386"/>
      <c r="B20" s="387"/>
      <c r="C20" s="302" t="s">
        <v>247</v>
      </c>
      <c r="D20" s="314">
        <v>0</v>
      </c>
      <c r="E20" s="314"/>
      <c r="F20" s="312" t="e">
        <f t="shared" si="0"/>
        <v>#DIV/0!</v>
      </c>
      <c r="G20" s="314"/>
    </row>
    <row r="21" spans="1:7" ht="38.25" hidden="1" outlineLevel="1">
      <c r="A21" s="386"/>
      <c r="B21" s="387"/>
      <c r="C21" s="302" t="s">
        <v>248</v>
      </c>
      <c r="D21" s="314">
        <v>0</v>
      </c>
      <c r="E21" s="314"/>
      <c r="F21" s="312" t="e">
        <f t="shared" si="0"/>
        <v>#DIV/0!</v>
      </c>
      <c r="G21" s="314"/>
    </row>
    <row r="22" spans="1:7" ht="38.25" hidden="1" outlineLevel="1">
      <c r="A22" s="386"/>
      <c r="B22" s="387"/>
      <c r="C22" s="302" t="s">
        <v>249</v>
      </c>
      <c r="D22" s="314">
        <v>0</v>
      </c>
      <c r="E22" s="314"/>
      <c r="F22" s="312" t="e">
        <f t="shared" si="0"/>
        <v>#DIV/0!</v>
      </c>
      <c r="G22" s="314"/>
    </row>
    <row r="23" spans="1:7" ht="63.75" hidden="1" outlineLevel="1">
      <c r="A23" s="386"/>
      <c r="B23" s="387"/>
      <c r="C23" s="302" t="s">
        <v>250</v>
      </c>
      <c r="D23" s="314">
        <v>0</v>
      </c>
      <c r="E23" s="314"/>
      <c r="F23" s="312" t="e">
        <f t="shared" si="0"/>
        <v>#DIV/0!</v>
      </c>
      <c r="G23" s="314"/>
    </row>
    <row r="24" spans="1:7" ht="38.25" hidden="1" outlineLevel="1">
      <c r="A24" s="386"/>
      <c r="B24" s="387"/>
      <c r="C24" s="302" t="s">
        <v>251</v>
      </c>
      <c r="D24" s="314">
        <v>0</v>
      </c>
      <c r="E24" s="314"/>
      <c r="F24" s="312" t="e">
        <f t="shared" si="0"/>
        <v>#DIV/0!</v>
      </c>
      <c r="G24" s="314"/>
    </row>
    <row r="25" spans="1:7" ht="38.25" collapsed="1">
      <c r="A25" s="381" t="str">
        <f>'1. Сведения об объёмах финансир'!A65</f>
        <v>2.</v>
      </c>
      <c r="B25" s="380" t="str">
        <f>'1. Сведения об объёмах финансир'!B65</f>
        <v>Основное мероприятие "Осуществление переданных органам государственной власти субъектов Российской Федерации в соответствии с частью 1 статьи 7 Федерального закона от 29.12.2012 № 273-ФЗ «Об образовании в Российской Федерации» полномочий Российской Федерации в сфере образования"</v>
      </c>
      <c r="C25" s="303" t="s">
        <v>16</v>
      </c>
      <c r="D25" s="315">
        <v>100</v>
      </c>
      <c r="E25" s="315">
        <v>100</v>
      </c>
      <c r="F25" s="312">
        <f t="shared" si="0"/>
        <v>100</v>
      </c>
      <c r="G25" s="315"/>
    </row>
    <row r="26" spans="1:7" ht="25.5">
      <c r="A26" s="382"/>
      <c r="B26" s="380"/>
      <c r="C26" s="303" t="s">
        <v>17</v>
      </c>
      <c r="D26" s="315">
        <v>5</v>
      </c>
      <c r="E26" s="315">
        <v>5</v>
      </c>
      <c r="F26" s="312">
        <f t="shared" si="0"/>
        <v>100</v>
      </c>
      <c r="G26" s="315"/>
    </row>
    <row r="27" spans="1:7" ht="91.5" customHeight="1">
      <c r="A27" s="382"/>
      <c r="B27" s="380"/>
      <c r="C27" s="303" t="s">
        <v>179</v>
      </c>
      <c r="D27" s="315">
        <v>87</v>
      </c>
      <c r="E27" s="315">
        <v>86</v>
      </c>
      <c r="F27" s="316">
        <f t="shared" si="0"/>
        <v>98.85057471264368</v>
      </c>
      <c r="G27" s="313" t="s">
        <v>12</v>
      </c>
    </row>
    <row r="28" spans="1:7" ht="154.5" customHeight="1">
      <c r="A28" s="382"/>
      <c r="B28" s="380"/>
      <c r="C28" s="303" t="s">
        <v>18</v>
      </c>
      <c r="D28" s="315">
        <v>700</v>
      </c>
      <c r="E28" s="315">
        <v>865</v>
      </c>
      <c r="F28" s="316">
        <f t="shared" si="0"/>
        <v>123.57142857142858</v>
      </c>
      <c r="G28" s="313" t="s">
        <v>13</v>
      </c>
    </row>
  </sheetData>
  <sheetProtection/>
  <mergeCells count="11">
    <mergeCell ref="A12:G12"/>
    <mergeCell ref="A10:G10"/>
    <mergeCell ref="A1:G1"/>
    <mergeCell ref="A4:G4"/>
    <mergeCell ref="A6:A8"/>
    <mergeCell ref="B6:B8"/>
    <mergeCell ref="B25:B28"/>
    <mergeCell ref="A25:A28"/>
    <mergeCell ref="A14:G14"/>
    <mergeCell ref="A15:A24"/>
    <mergeCell ref="B15:B24"/>
  </mergeCells>
  <printOptions/>
  <pageMargins left="0.3937007874015748" right="0.15748031496062992" top="0.7874015748031497" bottom="0.35433070866141736" header="0.2755905511811024" footer="0.2362204724409449"/>
  <pageSetup horizontalDpi="600" verticalDpi="600" orientation="landscape" paperSize="9" scale="90" r:id="rId1"/>
  <headerFooter alignWithMargins="0">
    <oddHeader>&amp;C&amp;P+7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131"/>
  <sheetViews>
    <sheetView tabSelected="1" zoomScale="89" zoomScaleNormal="89" zoomScalePageLayoutView="0" workbookViewId="0" topLeftCell="B1">
      <selection activeCell="J70" sqref="J70"/>
    </sheetView>
  </sheetViews>
  <sheetFormatPr defaultColWidth="9.00390625" defaultRowHeight="12.75"/>
  <cols>
    <col min="1" max="1" width="54.25390625" style="5" customWidth="1"/>
    <col min="2" max="2" width="21.625" style="0" customWidth="1"/>
    <col min="3" max="3" width="13.625" style="0" customWidth="1"/>
    <col min="4" max="4" width="8.25390625" style="0" customWidth="1"/>
    <col min="5" max="5" width="7.00390625" style="0" customWidth="1"/>
    <col min="6" max="6" width="17.125" style="0" customWidth="1"/>
    <col min="7" max="7" width="13.875" style="421" customWidth="1"/>
    <col min="8" max="8" width="15.625" style="420" customWidth="1"/>
    <col min="9" max="9" width="26.75390625" style="11" customWidth="1"/>
    <col min="10" max="10" width="37.25390625" style="11" customWidth="1"/>
    <col min="11" max="11" width="8.625" style="0" customWidth="1"/>
    <col min="12" max="12" width="19.375" style="0" customWidth="1"/>
    <col min="14" max="14" width="20.75390625" style="0" customWidth="1"/>
    <col min="15" max="15" width="18.375" style="0" customWidth="1"/>
  </cols>
  <sheetData>
    <row r="1" spans="1:10" ht="30.75" customHeight="1">
      <c r="A1" s="39"/>
      <c r="B1" s="40"/>
      <c r="C1" s="40"/>
      <c r="D1" s="40"/>
      <c r="E1" s="40"/>
      <c r="F1" s="40"/>
      <c r="G1" s="414"/>
      <c r="H1" s="414"/>
      <c r="I1" s="41"/>
      <c r="J1" s="41"/>
    </row>
    <row r="2" spans="1:10" ht="26.25" customHeight="1">
      <c r="A2" s="397" t="s">
        <v>110</v>
      </c>
      <c r="B2" s="397"/>
      <c r="C2" s="397"/>
      <c r="D2" s="397"/>
      <c r="E2" s="397"/>
      <c r="F2" s="397"/>
      <c r="G2" s="397"/>
      <c r="H2" s="397"/>
      <c r="I2" s="397"/>
      <c r="J2" s="397"/>
    </row>
    <row r="3" spans="1:10" ht="64.5" customHeight="1">
      <c r="A3" s="360" t="s">
        <v>84</v>
      </c>
      <c r="B3" s="398" t="s">
        <v>85</v>
      </c>
      <c r="C3" s="398" t="s">
        <v>86</v>
      </c>
      <c r="D3" s="398"/>
      <c r="E3" s="398" t="s">
        <v>87</v>
      </c>
      <c r="F3" s="398"/>
      <c r="G3" s="422" t="s">
        <v>111</v>
      </c>
      <c r="H3" s="422"/>
      <c r="I3" s="401" t="s">
        <v>112</v>
      </c>
      <c r="J3" s="401"/>
    </row>
    <row r="4" spans="1:10" ht="31.5">
      <c r="A4" s="360"/>
      <c r="B4" s="398"/>
      <c r="C4" s="3" t="s">
        <v>113</v>
      </c>
      <c r="D4" s="3" t="s">
        <v>114</v>
      </c>
      <c r="E4" s="3" t="s">
        <v>113</v>
      </c>
      <c r="F4" s="3" t="s">
        <v>114</v>
      </c>
      <c r="G4" s="423" t="s">
        <v>23</v>
      </c>
      <c r="H4" s="424" t="s">
        <v>118</v>
      </c>
      <c r="I4" s="8" t="s">
        <v>115</v>
      </c>
      <c r="J4" s="8" t="s">
        <v>116</v>
      </c>
    </row>
    <row r="5" spans="1:10" ht="15.75">
      <c r="A5" s="1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425">
        <v>7</v>
      </c>
      <c r="H5" s="424">
        <v>8</v>
      </c>
      <c r="I5" s="8">
        <v>9</v>
      </c>
      <c r="J5" s="8">
        <v>10</v>
      </c>
    </row>
    <row r="6" spans="1:26" s="12" customFormat="1" ht="88.5" customHeight="1">
      <c r="A6" s="338" t="s">
        <v>119</v>
      </c>
      <c r="B6" s="48" t="s">
        <v>180</v>
      </c>
      <c r="C6" s="49"/>
      <c r="D6" s="50"/>
      <c r="E6" s="47"/>
      <c r="F6" s="47"/>
      <c r="G6" s="426">
        <v>2471425.675</v>
      </c>
      <c r="H6" s="426">
        <f>H7+H12+H15+H23+H30</f>
        <v>2288047.58502</v>
      </c>
      <c r="I6" s="47"/>
      <c r="J6" s="47"/>
      <c r="L6"/>
      <c r="M6"/>
      <c r="N6"/>
      <c r="O6"/>
      <c r="P6"/>
      <c r="Q6"/>
      <c r="R6"/>
      <c r="S6"/>
      <c r="T6"/>
      <c r="U6"/>
      <c r="V6"/>
      <c r="W6"/>
      <c r="X6"/>
      <c r="Y6"/>
      <c r="Z6"/>
    </row>
    <row r="7" spans="1:12" ht="63" customHeight="1">
      <c r="A7" s="321" t="str">
        <f>CONCATENATE('1. Сведения об объёмах финансир'!A7,'1. Сведения об объёмах финансир'!B7)</f>
        <v>1.Основное мероприятие "Введение федеральных государственных образовательных стандартов на ступенях начального общего, основного общего и среднего общего образования"</v>
      </c>
      <c r="B7" s="75"/>
      <c r="C7" s="35"/>
      <c r="D7" s="35"/>
      <c r="E7" s="35"/>
      <c r="F7" s="35"/>
      <c r="G7" s="427">
        <f>SUM(G8:G11)</f>
        <v>1574632.5929999996</v>
      </c>
      <c r="H7" s="428">
        <f>'1. Сведения об объёмах финансир'!M7</f>
        <v>1445276.41502</v>
      </c>
      <c r="I7" s="8"/>
      <c r="J7" s="8"/>
      <c r="L7">
        <f>SUM(H8+H9+H10+H11+H13+H16+H24+H25+H27+H28)</f>
        <v>2287703.1710200002</v>
      </c>
    </row>
    <row r="8" spans="1:10" ht="99.75" customHeight="1">
      <c r="A8" s="200" t="str">
        <f>CONCATENATE('1. Сведения об объёмах финансир'!A8,'1. Сведения об объёмах финансир'!B8)</f>
        <v>1.1.Предоставление субвенций из областного бюджета бюджетам муниципальных образований в целях обеспечения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образования, а также обеспечения дополнительного образования в муниципальных образовательных организациях</v>
      </c>
      <c r="B8" s="2" t="s">
        <v>136</v>
      </c>
      <c r="C8" s="3" t="s">
        <v>25</v>
      </c>
      <c r="D8" s="3" t="s">
        <v>26</v>
      </c>
      <c r="E8" s="35"/>
      <c r="F8" s="35"/>
      <c r="G8" s="425">
        <v>1570854.9</v>
      </c>
      <c r="H8" s="425">
        <f>'1. Сведения об объёмах финансир'!M8</f>
        <v>1442696.99</v>
      </c>
      <c r="I8" s="351" t="s">
        <v>35</v>
      </c>
      <c r="J8" s="318" t="s">
        <v>24</v>
      </c>
    </row>
    <row r="9" spans="1:10" ht="81.75" customHeight="1">
      <c r="A9" s="200" t="str">
        <f>CONCATENATE('1. Сведения об объёмах финансир'!A9,'1. Сведения об объёмах финансир'!B9)</f>
        <v>1.2.Предоставление субсидий из областного бюджета частным общеобразовательным организациям, осуществляяющим образовательную деятельность по имеющим государственную аккредитацию основным общеобразовательным программам, на финансовое обеспечение получения дошкольного, начального общего, основного общего, среднего общего образования</v>
      </c>
      <c r="B9" s="2" t="s">
        <v>136</v>
      </c>
      <c r="C9" s="3" t="s">
        <v>25</v>
      </c>
      <c r="D9" s="3" t="s">
        <v>26</v>
      </c>
      <c r="E9" s="35"/>
      <c r="F9" s="35"/>
      <c r="G9" s="425">
        <v>587.4</v>
      </c>
      <c r="H9" s="425">
        <f>'1. Сведения об объёмах финансир'!M9</f>
        <v>0</v>
      </c>
      <c r="I9" s="351" t="s">
        <v>36</v>
      </c>
      <c r="J9" s="318" t="s">
        <v>181</v>
      </c>
    </row>
    <row r="10" spans="1:10" ht="127.5">
      <c r="A10" s="200" t="str">
        <f>CONCATENATE('1. Сведения об объёмах финансир'!A10,'1. Сведения об объёмах финансир'!B10)</f>
        <v>1.3.Предоставление субвенций из областного бюджета бюджетам муниципальных образований на финансовое обеспечение расходных обязательств, связанных с осуществлением ежемесячной доплаты за наличие учёной степени кандидата наук или доктора наук педагогическим работникам муниципальных общеобразовательных организаций, имеющим учёную степень и замещающим (занимающим) в указанных общеобразовательных организациях штатные должности, предусмотренные квалификационными справочниками или профессиональными стандартами</v>
      </c>
      <c r="B10" s="2" t="s">
        <v>136</v>
      </c>
      <c r="C10" s="3" t="s">
        <v>25</v>
      </c>
      <c r="D10" s="3" t="s">
        <v>26</v>
      </c>
      <c r="E10" s="35"/>
      <c r="F10" s="35"/>
      <c r="G10" s="425">
        <v>237.393</v>
      </c>
      <c r="H10" s="425">
        <f>'1. Сведения об объёмах финансир'!M10</f>
        <v>125.61702</v>
      </c>
      <c r="I10" s="343" t="s">
        <v>37</v>
      </c>
      <c r="J10" s="343" t="s">
        <v>188</v>
      </c>
    </row>
    <row r="11" spans="1:10" ht="98.25" customHeight="1">
      <c r="A11" s="200" t="str">
        <f>CONCATENATE('1. Сведения об объёмах финансир'!A11,'1. Сведения об объёмах финансир'!B11)</f>
        <v>1.4.Предоставление субвенций из областного бюджета бюджетам муниципальных образований на финансовое обеспечение расходных обязательств, связанных с осуществлением обучающимся 10-х и 11-х (12-х) классов муниципальных общеобразовательных организаций ежемесячных денежных выплат
</v>
      </c>
      <c r="B11" s="2" t="s">
        <v>136</v>
      </c>
      <c r="C11" s="3" t="s">
        <v>25</v>
      </c>
      <c r="D11" s="3" t="s">
        <v>26</v>
      </c>
      <c r="E11" s="35"/>
      <c r="F11" s="35"/>
      <c r="G11" s="425">
        <v>2952.9</v>
      </c>
      <c r="H11" s="425">
        <f>'1. Сведения об объёмах финансир'!M11</f>
        <v>2453.808</v>
      </c>
      <c r="I11" s="343" t="s">
        <v>37</v>
      </c>
      <c r="J11" s="343" t="s">
        <v>182</v>
      </c>
    </row>
    <row r="12" spans="1:10" ht="33" customHeight="1">
      <c r="A12" s="321" t="str">
        <f>CONCATENATE('1. Сведения об объёмах финансир'!A12,'1. Сведения об объёмах финансир'!B12)</f>
        <v>2.Основное мероприятие "Создание условий для обучения детей с ограниченными возможностями здоровья"</v>
      </c>
      <c r="B12" s="76" t="str">
        <f>'1. Сведения об объёмах финансир'!C12</f>
        <v>Министерство</v>
      </c>
      <c r="C12" s="73"/>
      <c r="D12" s="73"/>
      <c r="E12" s="73"/>
      <c r="F12" s="73"/>
      <c r="G12" s="427">
        <f>SUM(G13:G13)</f>
        <v>0</v>
      </c>
      <c r="H12" s="429">
        <f>'1. Сведения об объёмах финансир'!M12</f>
        <v>200.1</v>
      </c>
      <c r="I12" s="318"/>
      <c r="J12" s="318"/>
    </row>
    <row r="13" spans="1:10" ht="112.5" customHeight="1">
      <c r="A13" s="200" t="str">
        <f>CONCATENATE('1. Сведения об объёмах финансир'!A13,'1. Сведения об объёмах финансир'!B13)</f>
        <v>2.1.Предоставление субвенций из областного бюджета бюджетам муниципальных образований на финансовое обеспечение расходных обязательств, связанных с предоставлением бесплатно специальных учебников и учебных пособий, иной учебной литературы, а также услуг сурдопереводчиков и тифлосурдопереводчиков при получении обучающимися с ограниченными возможностями здоровья (далее – ОВЗ) образования в муниципальных образовательных организациях
</v>
      </c>
      <c r="B13" s="2" t="s">
        <v>136</v>
      </c>
      <c r="C13" s="3" t="s">
        <v>25</v>
      </c>
      <c r="D13" s="3" t="s">
        <v>26</v>
      </c>
      <c r="E13" s="35"/>
      <c r="F13" s="35"/>
      <c r="G13" s="425">
        <v>0</v>
      </c>
      <c r="H13" s="425">
        <f>'1. Сведения об объёмах финансир'!M13</f>
        <v>200.1</v>
      </c>
      <c r="I13" s="318" t="s">
        <v>149</v>
      </c>
      <c r="J13" s="343" t="s">
        <v>183</v>
      </c>
    </row>
    <row r="14" spans="1:10" ht="168" customHeight="1">
      <c r="A14" s="200" t="s">
        <v>205</v>
      </c>
      <c r="B14" s="95" t="s">
        <v>143</v>
      </c>
      <c r="C14" s="3" t="s">
        <v>92</v>
      </c>
      <c r="D14" s="3" t="s">
        <v>26</v>
      </c>
      <c r="E14" s="35"/>
      <c r="F14" s="35"/>
      <c r="G14" s="425">
        <v>0</v>
      </c>
      <c r="H14" s="425">
        <f>'1. Сведения об объёмах финансир'!M14</f>
        <v>0</v>
      </c>
      <c r="I14" s="318" t="s">
        <v>142</v>
      </c>
      <c r="J14" s="352" t="s">
        <v>224</v>
      </c>
    </row>
    <row r="15" spans="1:10" ht="32.25" customHeight="1">
      <c r="A15" s="321" t="str">
        <f>CONCATENATE('1. Сведения об объёмах финансир'!A15,'1. Сведения об объёмах финансир'!B15)</f>
        <v>3.Основное мероприятие "Развитие кадрового потенциала системы общего образования"</v>
      </c>
      <c r="B15" s="76" t="str">
        <f>'1. Сведения об объёмах финансир'!C15</f>
        <v>Министерство</v>
      </c>
      <c r="C15" s="73"/>
      <c r="D15" s="73"/>
      <c r="E15" s="73"/>
      <c r="F15" s="73"/>
      <c r="G15" s="430">
        <v>8630.7</v>
      </c>
      <c r="H15" s="427">
        <f>'1. Сведения об объёмах финансир'!M15</f>
        <v>8054.616</v>
      </c>
      <c r="I15" s="347"/>
      <c r="J15" s="347"/>
    </row>
    <row r="16" spans="1:10" ht="108.75" customHeight="1">
      <c r="A16" s="200" t="str">
        <f>CONCATENATE('1. Сведения об объёмах финансир'!A16,'1. Сведения об объёмах финансир'!B16)</f>
        <v>3.1.Предоставление субвенций из областного бюджета бюджетам муниципальных образований в целях финансового обеспечения организации получения педагогическими работниками муниципальных образовательных организаций не реже одного раза в три года дополнительного профессионального образования по профилю педагогической деятельности</v>
      </c>
      <c r="B16" s="344" t="s">
        <v>136</v>
      </c>
      <c r="C16" s="3" t="s">
        <v>25</v>
      </c>
      <c r="D16" s="3" t="s">
        <v>26</v>
      </c>
      <c r="E16" s="35"/>
      <c r="F16" s="35"/>
      <c r="G16" s="425">
        <v>8630.7</v>
      </c>
      <c r="H16" s="425">
        <f>'1. Сведения об объёмах финансир'!M16</f>
        <v>8054.616</v>
      </c>
      <c r="I16" s="343" t="s">
        <v>150</v>
      </c>
      <c r="J16" s="343" t="s">
        <v>0</v>
      </c>
    </row>
    <row r="17" spans="1:10" ht="42.75">
      <c r="A17" s="339" t="str">
        <f>CONCATENATE('1. Сведения об объёмах финансир'!A18,'1. Сведения об объёмах финансир'!B18)</f>
        <v>4.Основное мероприятие "Содействие развитию начального общего, основного общего и среднего общего образования"</v>
      </c>
      <c r="B17" s="65" t="str">
        <f>'1. Сведения об объёмах финансир'!C18</f>
        <v>Министерство</v>
      </c>
      <c r="C17" s="72"/>
      <c r="D17" s="72"/>
      <c r="E17" s="73"/>
      <c r="F17" s="73"/>
      <c r="G17" s="431">
        <f>SUM(G18:G19)</f>
        <v>0</v>
      </c>
      <c r="H17" s="432">
        <f>'1. Сведения об объёмах финансир'!M18</f>
        <v>172.12</v>
      </c>
      <c r="I17" s="347"/>
      <c r="J17" s="318"/>
    </row>
    <row r="18" spans="1:10" ht="60" customHeight="1">
      <c r="A18" s="402" t="s">
        <v>144</v>
      </c>
      <c r="B18" s="351" t="str">
        <f>'1. Сведения об объёмах финансир'!C19</f>
        <v>Министерство</v>
      </c>
      <c r="C18" s="3" t="s">
        <v>29</v>
      </c>
      <c r="D18" s="3" t="s">
        <v>26</v>
      </c>
      <c r="E18" s="35"/>
      <c r="F18" s="35"/>
      <c r="G18" s="425">
        <v>0</v>
      </c>
      <c r="H18" s="425">
        <f>'1. Сведения об объёмах финансир'!M19</f>
        <v>0</v>
      </c>
      <c r="I18" s="402" t="s">
        <v>9</v>
      </c>
      <c r="J18" s="402" t="s">
        <v>225</v>
      </c>
    </row>
    <row r="19" spans="1:10" ht="185.25" customHeight="1">
      <c r="A19" s="403"/>
      <c r="B19" s="351" t="str">
        <f>'1. Сведения об объёмах финансир'!C20</f>
        <v>Министерство промышленности, строительства, жилищно-коммунального комплекса и транспорта Ульяновской области (далее - Министерство строительства)</v>
      </c>
      <c r="C19" s="3"/>
      <c r="D19" s="3"/>
      <c r="E19" s="35"/>
      <c r="F19" s="35"/>
      <c r="G19" s="433">
        <v>0</v>
      </c>
      <c r="H19" s="425">
        <f>'1. Сведения об объёмах финансир'!M20</f>
        <v>172.12</v>
      </c>
      <c r="I19" s="402"/>
      <c r="J19" s="402"/>
    </row>
    <row r="20" spans="1:10" ht="79.5" customHeight="1">
      <c r="A20" s="200" t="s">
        <v>211</v>
      </c>
      <c r="B20" s="2" t="str">
        <f>'1. Сведения об объёмах финансир'!C21</f>
        <v>Министерство</v>
      </c>
      <c r="C20" s="3" t="s">
        <v>145</v>
      </c>
      <c r="D20" s="3" t="s">
        <v>26</v>
      </c>
      <c r="E20" s="35"/>
      <c r="F20" s="35"/>
      <c r="G20" s="433">
        <v>0</v>
      </c>
      <c r="H20" s="425">
        <f>'1. Сведения об объёмах финансир'!M21</f>
        <v>0</v>
      </c>
      <c r="I20" s="200" t="s">
        <v>146</v>
      </c>
      <c r="J20" s="200" t="s">
        <v>227</v>
      </c>
    </row>
    <row r="21" spans="1:10" ht="279" customHeight="1">
      <c r="A21" s="340" t="s">
        <v>212</v>
      </c>
      <c r="B21" s="404" t="s">
        <v>214</v>
      </c>
      <c r="C21" s="406" t="s">
        <v>145</v>
      </c>
      <c r="D21" s="406" t="s">
        <v>26</v>
      </c>
      <c r="E21" s="408"/>
      <c r="F21" s="408"/>
      <c r="G21" s="434">
        <v>0</v>
      </c>
      <c r="H21" s="435">
        <f>'1. Сведения об объёмах финансир'!M22</f>
        <v>0</v>
      </c>
      <c r="I21" s="410" t="s">
        <v>137</v>
      </c>
      <c r="J21" s="412" t="s">
        <v>226</v>
      </c>
    </row>
    <row r="22" spans="1:10" ht="79.5" customHeight="1">
      <c r="A22" s="341" t="s">
        <v>213</v>
      </c>
      <c r="B22" s="405"/>
      <c r="C22" s="407"/>
      <c r="D22" s="407"/>
      <c r="E22" s="409"/>
      <c r="F22" s="409"/>
      <c r="G22" s="436"/>
      <c r="H22" s="437"/>
      <c r="I22" s="411"/>
      <c r="J22" s="413"/>
    </row>
    <row r="23" spans="1:10" ht="28.5">
      <c r="A23" s="321" t="str">
        <f>CONCATENATE('1. Сведения об объёмах финансир'!A23,'1. Сведения об объёмах финансир'!B23)</f>
        <v>5.Основное мероприятие "Содействие развитию дошкольного образования"</v>
      </c>
      <c r="B23" s="76" t="str">
        <f>'1. Сведения об объёмах финансир'!C23</f>
        <v>Министерство</v>
      </c>
      <c r="C23" s="73"/>
      <c r="D23" s="73"/>
      <c r="E23" s="73"/>
      <c r="F23" s="73"/>
      <c r="G23" s="415">
        <v>888162.382</v>
      </c>
      <c r="H23" s="429">
        <f>'1. Сведения об объёмах финансир'!M23</f>
        <v>834516.4539999999</v>
      </c>
      <c r="I23" s="318"/>
      <c r="J23" s="318"/>
    </row>
    <row r="24" spans="1:10" ht="161.25" customHeight="1">
      <c r="A24" s="200" t="s">
        <v>218</v>
      </c>
      <c r="B24" s="2" t="s">
        <v>217</v>
      </c>
      <c r="C24" s="3" t="s">
        <v>25</v>
      </c>
      <c r="D24" s="3" t="s">
        <v>26</v>
      </c>
      <c r="E24" s="35"/>
      <c r="F24" s="35"/>
      <c r="G24" s="438">
        <v>0</v>
      </c>
      <c r="H24" s="425">
        <f>'1. Сведения об объёмах финансир'!M24</f>
        <v>0</v>
      </c>
      <c r="I24" s="317" t="s">
        <v>9</v>
      </c>
      <c r="J24" s="317" t="s">
        <v>228</v>
      </c>
    </row>
    <row r="25" spans="1:10" ht="71.25" customHeight="1">
      <c r="A25" s="200" t="s">
        <v>198</v>
      </c>
      <c r="B25" s="2" t="s">
        <v>19</v>
      </c>
      <c r="C25" s="3" t="s">
        <v>25</v>
      </c>
      <c r="D25" s="3" t="s">
        <v>26</v>
      </c>
      <c r="E25" s="35"/>
      <c r="F25" s="35"/>
      <c r="G25" s="438">
        <v>795122.7</v>
      </c>
      <c r="H25" s="425">
        <f>'1. Сведения об объёмах финансир'!M25</f>
        <v>718099.11</v>
      </c>
      <c r="I25" s="317" t="s">
        <v>90</v>
      </c>
      <c r="J25" s="318"/>
    </row>
    <row r="26" spans="1:10" ht="50.25" customHeight="1">
      <c r="A26" s="200" t="s">
        <v>199</v>
      </c>
      <c r="B26" s="2" t="s">
        <v>11</v>
      </c>
      <c r="C26" s="3" t="s">
        <v>145</v>
      </c>
      <c r="D26" s="3" t="s">
        <v>26</v>
      </c>
      <c r="E26" s="35"/>
      <c r="F26" s="35"/>
      <c r="G26" s="439">
        <v>950</v>
      </c>
      <c r="H26" s="425">
        <f>'1. Сведения об объёмах финансир'!M26</f>
        <v>0</v>
      </c>
      <c r="I26" s="318" t="s">
        <v>10</v>
      </c>
      <c r="J26" s="343" t="s">
        <v>257</v>
      </c>
    </row>
    <row r="27" spans="1:10" ht="104.25" customHeight="1">
      <c r="A27" s="200" t="s">
        <v>200</v>
      </c>
      <c r="B27" s="2" t="s">
        <v>138</v>
      </c>
      <c r="C27" s="3" t="s">
        <v>25</v>
      </c>
      <c r="D27" s="3" t="s">
        <v>26</v>
      </c>
      <c r="E27" s="35"/>
      <c r="F27" s="35"/>
      <c r="G27" s="425">
        <v>0</v>
      </c>
      <c r="H27" s="425">
        <f>'1. Сведения об объёмах финансир'!M27</f>
        <v>26932.44</v>
      </c>
      <c r="I27" s="318" t="s">
        <v>33</v>
      </c>
      <c r="J27" s="318" t="s">
        <v>258</v>
      </c>
    </row>
    <row r="28" spans="1:10" ht="114.75">
      <c r="A28" s="200" t="str">
        <f>CONCATENATE('1. Сведения об объёмах финансир'!A28,'1. Сведения об объёмах финансир'!B28)</f>
        <v>5.5.Предоставление субвенций из областного бюджета бюджетам муниципальных образований в целях финансового обеспечения осуществления государственных полномочий по предоставлению родителям (законным представителям) детей, посещающих муниципальные и частные образовательные организации, реализующие образовательную программу дошкольного образования, компенсации части внесённой в соответствующие образовательные организации родительской платы за присмотр и уход за детьми</v>
      </c>
      <c r="B28" s="2" t="s">
        <v>19</v>
      </c>
      <c r="C28" s="3" t="s">
        <v>25</v>
      </c>
      <c r="D28" s="3" t="s">
        <v>26</v>
      </c>
      <c r="E28" s="35"/>
      <c r="F28" s="35"/>
      <c r="G28" s="425">
        <v>91734.482</v>
      </c>
      <c r="H28" s="425">
        <f>'1. Сведения об объёмах финансир'!M28</f>
        <v>89140.49</v>
      </c>
      <c r="I28" s="317" t="s">
        <v>91</v>
      </c>
      <c r="J28" s="8" t="s">
        <v>253</v>
      </c>
    </row>
    <row r="29" spans="1:10" ht="141.75" customHeight="1">
      <c r="A29" s="342" t="s">
        <v>88</v>
      </c>
      <c r="B29" s="2"/>
      <c r="C29" s="3" t="s">
        <v>25</v>
      </c>
      <c r="D29" s="3" t="s">
        <v>26</v>
      </c>
      <c r="E29" s="35"/>
      <c r="F29" s="35"/>
      <c r="G29" s="425">
        <v>355.2</v>
      </c>
      <c r="H29" s="425">
        <f>'1. Сведения об объёмах финансир'!M29</f>
        <v>344.414</v>
      </c>
      <c r="I29" s="317" t="s">
        <v>37</v>
      </c>
      <c r="J29" s="8" t="s">
        <v>253</v>
      </c>
    </row>
    <row r="30" spans="1:10" ht="42.75">
      <c r="A30" s="321" t="s">
        <v>151</v>
      </c>
      <c r="B30" s="65" t="str">
        <f>'1. Сведения об объёмах финансир'!C30</f>
        <v>Министерство</v>
      </c>
      <c r="C30" s="72"/>
      <c r="D30" s="72"/>
      <c r="E30" s="73"/>
      <c r="F30" s="73"/>
      <c r="G30" s="427">
        <f>SUM(G31:G31)</f>
        <v>0</v>
      </c>
      <c r="H30" s="440">
        <f>'1. Сведения об объёмах финансир'!M30</f>
        <v>0</v>
      </c>
      <c r="I30" s="8"/>
      <c r="J30" s="8"/>
    </row>
    <row r="31" spans="1:10" ht="141" customHeight="1">
      <c r="A31" s="391" t="s">
        <v>254</v>
      </c>
      <c r="B31" s="2" t="str">
        <f>'1. Сведения об объёмах финансир'!C31</f>
        <v>Министерство</v>
      </c>
      <c r="C31" s="3" t="s">
        <v>93</v>
      </c>
      <c r="D31" s="3" t="s">
        <v>26</v>
      </c>
      <c r="E31" s="35"/>
      <c r="F31" s="35"/>
      <c r="G31" s="425">
        <v>0</v>
      </c>
      <c r="H31" s="425">
        <f>'1. Сведения об объёмах финансир'!M31</f>
        <v>0</v>
      </c>
      <c r="I31" s="319" t="s">
        <v>89</v>
      </c>
      <c r="J31" s="319" t="s">
        <v>255</v>
      </c>
    </row>
    <row r="32" spans="1:10" ht="32.25" customHeight="1">
      <c r="A32" s="392"/>
      <c r="B32" s="2" t="s">
        <v>32</v>
      </c>
      <c r="C32" s="3"/>
      <c r="D32" s="3"/>
      <c r="E32" s="35"/>
      <c r="F32" s="35"/>
      <c r="G32" s="425"/>
      <c r="H32" s="425"/>
      <c r="I32" s="96">
        <f>'1. Сведения об объёмах финансир'!M32</f>
        <v>0</v>
      </c>
      <c r="J32" s="98"/>
    </row>
    <row r="33" spans="1:10" s="93" customFormat="1" ht="31.5" customHeight="1">
      <c r="A33" s="321" t="s">
        <v>117</v>
      </c>
      <c r="B33" s="80"/>
      <c r="C33" s="73"/>
      <c r="D33" s="73"/>
      <c r="E33" s="73"/>
      <c r="F33" s="73"/>
      <c r="G33" s="441">
        <v>2471425.675</v>
      </c>
      <c r="H33" s="442">
        <f>'1. Сведения об объёмах финансир'!M33</f>
        <v>2288219.70502</v>
      </c>
      <c r="I33" s="73"/>
      <c r="J33" s="73"/>
    </row>
    <row r="34" spans="1:10" ht="15.75">
      <c r="A34" s="302" t="s">
        <v>134</v>
      </c>
      <c r="B34" s="81"/>
      <c r="C34" s="82"/>
      <c r="D34" s="82"/>
      <c r="E34" s="82"/>
      <c r="F34" s="82"/>
      <c r="G34" s="443">
        <f>'1. Сведения об объёмах финансир'!L33</f>
        <v>0</v>
      </c>
      <c r="H34" s="443">
        <f>'1. Сведения об объёмах финансир'!L33</f>
        <v>0</v>
      </c>
      <c r="I34" s="82"/>
      <c r="J34" s="82"/>
    </row>
    <row r="35" spans="1:10" ht="16.5" thickBot="1">
      <c r="A35" s="308" t="s">
        <v>135</v>
      </c>
      <c r="B35" s="324"/>
      <c r="C35" s="325"/>
      <c r="D35" s="325"/>
      <c r="E35" s="325"/>
      <c r="F35" s="325"/>
      <c r="G35" s="444">
        <f>G33-G34</f>
        <v>2471425.675</v>
      </c>
      <c r="H35" s="445">
        <f>H33-H34</f>
        <v>2288219.70502</v>
      </c>
      <c r="I35" s="325"/>
      <c r="J35" s="325"/>
    </row>
    <row r="36" spans="1:10" ht="45.75" thickBot="1">
      <c r="A36" s="333" t="s">
        <v>41</v>
      </c>
      <c r="B36" s="334" t="s">
        <v>152</v>
      </c>
      <c r="C36" s="335"/>
      <c r="D36" s="335"/>
      <c r="E36" s="335"/>
      <c r="F36" s="335"/>
      <c r="G36" s="446"/>
      <c r="H36" s="447"/>
      <c r="I36" s="336"/>
      <c r="J36" s="337"/>
    </row>
    <row r="37" spans="1:10" ht="39" thickBot="1">
      <c r="A37" s="328" t="s">
        <v>94</v>
      </c>
      <c r="B37" s="329"/>
      <c r="C37" s="330"/>
      <c r="D37" s="330"/>
      <c r="E37" s="330"/>
      <c r="F37" s="330"/>
      <c r="G37" s="448"/>
      <c r="H37" s="449">
        <f>H39+H40</f>
        <v>3661.34</v>
      </c>
      <c r="I37" s="331"/>
      <c r="J37" s="332"/>
    </row>
    <row r="38" spans="1:10" ht="48" customHeight="1">
      <c r="A38" s="393" t="s">
        <v>256</v>
      </c>
      <c r="B38" s="247" t="s">
        <v>43</v>
      </c>
      <c r="C38" s="326"/>
      <c r="D38" s="248"/>
      <c r="E38" s="249"/>
      <c r="F38" s="327"/>
      <c r="G38" s="450">
        <v>0</v>
      </c>
      <c r="H38" s="451"/>
      <c r="I38" s="320"/>
      <c r="J38" s="395" t="s">
        <v>259</v>
      </c>
    </row>
    <row r="39" spans="1:10" ht="89.25" customHeight="1">
      <c r="A39" s="394"/>
      <c r="B39" s="100" t="s">
        <v>233</v>
      </c>
      <c r="C39" s="178"/>
      <c r="D39" s="183"/>
      <c r="E39" s="179"/>
      <c r="F39" s="82"/>
      <c r="G39" s="443">
        <v>0</v>
      </c>
      <c r="H39" s="452">
        <f>'1. Сведения об объёмах финансир'!M37</f>
        <v>3661.34</v>
      </c>
      <c r="I39" s="83"/>
      <c r="J39" s="396"/>
    </row>
    <row r="40" spans="1:10" ht="63.75">
      <c r="A40" s="200" t="s">
        <v>95</v>
      </c>
      <c r="B40" s="48" t="s">
        <v>43</v>
      </c>
      <c r="C40" s="49" t="s">
        <v>145</v>
      </c>
      <c r="D40" s="49" t="s">
        <v>26</v>
      </c>
      <c r="E40" s="82"/>
      <c r="F40" s="82"/>
      <c r="G40" s="443">
        <v>346.761</v>
      </c>
      <c r="H40" s="452">
        <f>'1. Сведения об объёмах финансир'!M38</f>
        <v>0</v>
      </c>
      <c r="I40" s="317" t="s">
        <v>96</v>
      </c>
      <c r="J40" s="313" t="s">
        <v>260</v>
      </c>
    </row>
    <row r="41" spans="1:10" ht="28.5">
      <c r="A41" s="71" t="s">
        <v>117</v>
      </c>
      <c r="B41" s="84"/>
      <c r="C41" s="49"/>
      <c r="D41" s="49"/>
      <c r="E41" s="49"/>
      <c r="F41" s="49"/>
      <c r="G41" s="452">
        <v>0</v>
      </c>
      <c r="H41" s="453">
        <f>'1. Сведения об объёмах финансир'!M41</f>
        <v>3661.34</v>
      </c>
      <c r="I41" s="82"/>
      <c r="J41" s="82"/>
    </row>
    <row r="42" spans="1:10" ht="15.75">
      <c r="A42" s="54" t="s">
        <v>134</v>
      </c>
      <c r="B42" s="81"/>
      <c r="C42" s="82"/>
      <c r="D42" s="82"/>
      <c r="E42" s="82"/>
      <c r="F42" s="82"/>
      <c r="G42" s="443"/>
      <c r="H42" s="443"/>
      <c r="I42" s="82"/>
      <c r="J42" s="82"/>
    </row>
    <row r="43" spans="1:10" ht="15.75">
      <c r="A43" s="54" t="s">
        <v>135</v>
      </c>
      <c r="B43" s="81"/>
      <c r="C43" s="82"/>
      <c r="D43" s="82"/>
      <c r="E43" s="82"/>
      <c r="F43" s="82"/>
      <c r="G43" s="443">
        <v>0</v>
      </c>
      <c r="H43" s="453">
        <f>H41</f>
        <v>3661.34</v>
      </c>
      <c r="I43" s="82"/>
      <c r="J43" s="82"/>
    </row>
    <row r="44" spans="1:10" ht="90">
      <c r="A44" s="78" t="s">
        <v>153</v>
      </c>
      <c r="B44" s="2" t="s">
        <v>184</v>
      </c>
      <c r="C44" s="3"/>
      <c r="D44" s="3"/>
      <c r="E44" s="35"/>
      <c r="F44" s="35"/>
      <c r="G44" s="425">
        <v>21849.6984</v>
      </c>
      <c r="H44" s="425">
        <f>'1. Сведения об объёмах финансир'!M52</f>
        <v>22301.16431</v>
      </c>
      <c r="I44" s="8"/>
      <c r="J44" s="8"/>
    </row>
    <row r="45" spans="1:10" ht="25.5">
      <c r="A45" s="323" t="s">
        <v>98</v>
      </c>
      <c r="B45" s="2"/>
      <c r="C45" s="3"/>
      <c r="D45" s="3"/>
      <c r="E45" s="35"/>
      <c r="F45" s="35"/>
      <c r="G45" s="425">
        <v>15458.4244</v>
      </c>
      <c r="H45" s="425">
        <f>H46+H47</f>
        <v>13783.86491</v>
      </c>
      <c r="I45" s="8"/>
      <c r="J45" s="8"/>
    </row>
    <row r="46" spans="1:10" ht="54.75" customHeight="1">
      <c r="A46" s="200" t="s">
        <v>97</v>
      </c>
      <c r="B46" s="1" t="s">
        <v>101</v>
      </c>
      <c r="C46" s="3" t="s">
        <v>25</v>
      </c>
      <c r="D46" s="3" t="s">
        <v>26</v>
      </c>
      <c r="E46" s="35"/>
      <c r="F46" s="35"/>
      <c r="G46" s="425">
        <v>2090</v>
      </c>
      <c r="H46" s="425">
        <f>'1. Сведения об объёмах финансир'!M44</f>
        <v>206.32855</v>
      </c>
      <c r="I46" s="317" t="s">
        <v>100</v>
      </c>
      <c r="J46" s="317" t="s">
        <v>229</v>
      </c>
    </row>
    <row r="47" spans="1:10" ht="147" customHeight="1">
      <c r="A47" s="340" t="s">
        <v>99</v>
      </c>
      <c r="B47" s="1" t="s">
        <v>103</v>
      </c>
      <c r="C47" s="3" t="s">
        <v>25</v>
      </c>
      <c r="D47" s="3" t="s">
        <v>26</v>
      </c>
      <c r="E47" s="35"/>
      <c r="F47" s="35"/>
      <c r="G47" s="425">
        <v>13368.4244</v>
      </c>
      <c r="H47" s="425">
        <f>'1. Сведения об объёмах финансир'!M45</f>
        <v>13577.53636</v>
      </c>
      <c r="I47" s="344" t="s">
        <v>147</v>
      </c>
      <c r="J47" s="345" t="s">
        <v>53</v>
      </c>
    </row>
    <row r="48" spans="1:10" ht="49.5" customHeight="1">
      <c r="A48" s="339" t="str">
        <f>CONCATENATE('1. Сведения об объёмах финансир'!A46,'1. Сведения об объёмах финансир'!B46)</f>
        <v>2.Основное мероприятие  «Развитие потенциала талантливых молодых людей, в том числе являющихся молодыми специалистами» </v>
      </c>
      <c r="B48" s="1" t="str">
        <f>'1. Сведения об объёмах финансир'!C46</f>
        <v>Министерство</v>
      </c>
      <c r="C48" s="72"/>
      <c r="D48" s="72"/>
      <c r="E48" s="73"/>
      <c r="F48" s="73"/>
      <c r="G48" s="454">
        <v>6391.274</v>
      </c>
      <c r="H48" s="427">
        <f>H49+H50</f>
        <v>8454.2994</v>
      </c>
      <c r="I48" s="8"/>
      <c r="J48" s="8"/>
    </row>
    <row r="49" spans="1:10" ht="92.25" customHeight="1">
      <c r="A49" s="200" t="str">
        <f>CONCATENATE('1. Сведения об объёмах финансир'!A47,'1. Сведения об объёмах финансир'!B47)</f>
        <v>2.1.Предоставление на территории Ульяновской области лицам, имеющим статус молодых специалистов, мер социальной поддержки</v>
      </c>
      <c r="B49" s="2" t="s">
        <v>20</v>
      </c>
      <c r="C49" s="3" t="s">
        <v>27</v>
      </c>
      <c r="D49" s="3" t="s">
        <v>26</v>
      </c>
      <c r="E49" s="35"/>
      <c r="F49" s="35"/>
      <c r="G49" s="433">
        <v>4324.774</v>
      </c>
      <c r="H49" s="433">
        <f>'1. Сведения об объёмах финансир'!M47</f>
        <v>3136.2994</v>
      </c>
      <c r="I49" s="317" t="s">
        <v>185</v>
      </c>
      <c r="J49" s="318"/>
    </row>
    <row r="50" spans="1:10" ht="63.75">
      <c r="A50" s="200" t="s">
        <v>102</v>
      </c>
      <c r="B50" s="2" t="s">
        <v>104</v>
      </c>
      <c r="C50" s="3" t="s">
        <v>25</v>
      </c>
      <c r="D50" s="3" t="s">
        <v>26</v>
      </c>
      <c r="E50" s="35"/>
      <c r="F50" s="35"/>
      <c r="G50" s="433">
        <v>1986.5</v>
      </c>
      <c r="H50" s="425">
        <f>'1. Сведения об объёмах финансир'!M48</f>
        <v>5318</v>
      </c>
      <c r="I50" s="317" t="s">
        <v>34</v>
      </c>
      <c r="J50" s="346" t="s">
        <v>230</v>
      </c>
    </row>
    <row r="51" spans="1:10" ht="33" customHeight="1">
      <c r="A51" s="200" t="s">
        <v>105</v>
      </c>
      <c r="B51" s="2" t="s">
        <v>106</v>
      </c>
      <c r="C51" s="3" t="s">
        <v>25</v>
      </c>
      <c r="D51" s="3" t="s">
        <v>26</v>
      </c>
      <c r="E51" s="73"/>
      <c r="F51" s="73"/>
      <c r="G51" s="427">
        <v>80</v>
      </c>
      <c r="H51" s="427">
        <f>'1. Сведения об объёмах финансир'!M49</f>
        <v>63</v>
      </c>
      <c r="I51" s="317" t="s">
        <v>148</v>
      </c>
      <c r="J51" s="317" t="s">
        <v>148</v>
      </c>
    </row>
    <row r="52" spans="1:10" ht="31.5">
      <c r="A52" s="350" t="s">
        <v>117</v>
      </c>
      <c r="B52" s="84"/>
      <c r="C52" s="49"/>
      <c r="D52" s="49"/>
      <c r="E52" s="49"/>
      <c r="F52" s="49"/>
      <c r="G52" s="455">
        <f>G48+G51</f>
        <v>6471.274</v>
      </c>
      <c r="H52" s="452">
        <f>'1. Сведения об объёмах финансир'!M52</f>
        <v>22301.16431</v>
      </c>
      <c r="I52" s="84"/>
      <c r="J52" s="84"/>
    </row>
    <row r="53" spans="1:10" ht="15.75">
      <c r="A53" s="302" t="s">
        <v>134</v>
      </c>
      <c r="B53" s="81"/>
      <c r="C53" s="82"/>
      <c r="D53" s="82"/>
      <c r="E53" s="82"/>
      <c r="F53" s="82"/>
      <c r="G53" s="456">
        <f>H53</f>
        <v>0</v>
      </c>
      <c r="H53" s="453">
        <f>'1. Сведения об объёмах финансир'!L52</f>
        <v>0</v>
      </c>
      <c r="I53" s="84"/>
      <c r="J53" s="84"/>
    </row>
    <row r="54" spans="1:10" ht="15.75">
      <c r="A54" s="302" t="s">
        <v>135</v>
      </c>
      <c r="B54" s="81"/>
      <c r="C54" s="82"/>
      <c r="D54" s="82"/>
      <c r="E54" s="82"/>
      <c r="F54" s="82"/>
      <c r="G54" s="443">
        <f>G52-G53</f>
        <v>6471.274</v>
      </c>
      <c r="H54" s="452">
        <f>H52-H53</f>
        <v>22301.16431</v>
      </c>
      <c r="I54" s="84"/>
      <c r="J54" s="84"/>
    </row>
    <row r="55" spans="1:10" ht="58.5" customHeight="1">
      <c r="A55" s="322" t="s">
        <v>1</v>
      </c>
      <c r="B55" s="48" t="s">
        <v>107</v>
      </c>
      <c r="C55" s="49"/>
      <c r="D55" s="49"/>
      <c r="E55" s="49"/>
      <c r="F55" s="49"/>
      <c r="G55" s="452"/>
      <c r="H55" s="452"/>
      <c r="I55" s="83"/>
      <c r="J55" s="83"/>
    </row>
    <row r="56" spans="1:10" s="93" customFormat="1" ht="31.5">
      <c r="A56" s="91" t="s">
        <v>117</v>
      </c>
      <c r="B56" s="74"/>
      <c r="C56" s="35"/>
      <c r="D56" s="35"/>
      <c r="E56" s="35"/>
      <c r="F56" s="35"/>
      <c r="G56" s="433">
        <v>0</v>
      </c>
      <c r="H56" s="433">
        <v>0</v>
      </c>
      <c r="I56" s="35"/>
      <c r="J56" s="35"/>
    </row>
    <row r="57" spans="1:10" ht="15.75">
      <c r="A57" s="54" t="s">
        <v>134</v>
      </c>
      <c r="B57" s="81"/>
      <c r="C57" s="82"/>
      <c r="D57" s="82"/>
      <c r="E57" s="82"/>
      <c r="F57" s="82"/>
      <c r="G57" s="457">
        <v>0</v>
      </c>
      <c r="H57" s="457">
        <v>0</v>
      </c>
      <c r="I57" s="82"/>
      <c r="J57" s="82"/>
    </row>
    <row r="58" spans="1:10" ht="15.75">
      <c r="A58" s="54" t="s">
        <v>135</v>
      </c>
      <c r="B58" s="81"/>
      <c r="C58" s="82"/>
      <c r="D58" s="82"/>
      <c r="E58" s="82"/>
      <c r="F58" s="82"/>
      <c r="G58" s="443">
        <v>0</v>
      </c>
      <c r="H58" s="443">
        <v>0</v>
      </c>
      <c r="I58" s="82"/>
      <c r="J58" s="82"/>
    </row>
    <row r="59" spans="1:10" ht="64.5" customHeight="1">
      <c r="A59" s="322" t="s">
        <v>129</v>
      </c>
      <c r="B59" s="4" t="s">
        <v>2</v>
      </c>
      <c r="C59" s="79"/>
      <c r="D59" s="79"/>
      <c r="E59" s="79"/>
      <c r="F59" s="79"/>
      <c r="G59" s="416"/>
      <c r="H59" s="416"/>
      <c r="I59" s="79"/>
      <c r="J59" s="79"/>
    </row>
    <row r="60" spans="1:10" ht="30" customHeight="1">
      <c r="A60" s="323" t="str">
        <f>CONCATENATE('1. Сведения об объёмах финансир'!A54,'1. Сведения об объёмах финансир'!B54)</f>
        <v>1.Основное мероприятие "Организация и обеспечение отдыха и оздоровления"</v>
      </c>
      <c r="B60" s="65" t="str">
        <f>'1. Сведения об объёмах финансир'!C54</f>
        <v>Министерство</v>
      </c>
      <c r="C60" s="72"/>
      <c r="D60" s="72"/>
      <c r="E60" s="63"/>
      <c r="F60" s="80"/>
      <c r="G60" s="427">
        <v>16235.60087</v>
      </c>
      <c r="H60" s="429">
        <f>'1. Сведения об объёмах финансир'!M54</f>
        <v>15955.87687</v>
      </c>
      <c r="I60" s="77"/>
      <c r="J60" s="77"/>
    </row>
    <row r="61" spans="1:10" ht="84" customHeight="1">
      <c r="A61" s="200" t="str">
        <f>CONCATENATE('1. Сведения об объёмах финансир'!A55,'1. Сведения об объёмах финансир'!B55)</f>
        <v>1.1.Организация и обеспечение отдыха детей в загородных лагерях отдыха и оздоровления детей, в специализированных (профильных), палаточных лагерях и в детских лагерях, организованных образовательными организациями, осуществляющими организацию отдыха и оздоровления обучающихся в каникулярное время</v>
      </c>
      <c r="B61" s="2" t="s">
        <v>21</v>
      </c>
      <c r="C61" s="3" t="s">
        <v>25</v>
      </c>
      <c r="D61" s="3" t="s">
        <v>26</v>
      </c>
      <c r="E61" s="1"/>
      <c r="F61" s="74"/>
      <c r="G61" s="458">
        <v>15939.20087</v>
      </c>
      <c r="H61" s="458">
        <f>'1. Сведения об объёмах финансир'!M55</f>
        <v>15677.80087</v>
      </c>
      <c r="I61" s="317" t="s">
        <v>3</v>
      </c>
      <c r="J61" s="349" t="s">
        <v>46</v>
      </c>
    </row>
    <row r="62" spans="1:10" ht="68.25" customHeight="1">
      <c r="A62" s="200" t="str">
        <f>CONCATENATE('1. Сведения об объёмах финансир'!A56,'1. Сведения об объёмах финансир'!B56)</f>
        <v>1.2.Обеспечение оздоровления работников бюджетной сферы в Ульяновской области, в том числе предоставление субсидий из областного бюджета бюджетам муниципальных образований в целях финансового обеспечения оздоровления работников бюджетной сферы Ульяновской области</v>
      </c>
      <c r="B62" s="2" t="s">
        <v>21</v>
      </c>
      <c r="C62" s="3" t="s">
        <v>25</v>
      </c>
      <c r="D62" s="3" t="s">
        <v>26</v>
      </c>
      <c r="E62" s="1"/>
      <c r="F62" s="74"/>
      <c r="G62" s="458">
        <v>296.4</v>
      </c>
      <c r="H62" s="458">
        <f>'1. Сведения об объёмах финансир'!M56</f>
        <v>278.076</v>
      </c>
      <c r="I62" s="317" t="s">
        <v>4</v>
      </c>
      <c r="J62" s="349" t="s">
        <v>47</v>
      </c>
    </row>
    <row r="63" spans="1:10" s="93" customFormat="1" ht="31.5">
      <c r="A63" s="91" t="s">
        <v>117</v>
      </c>
      <c r="B63" s="74"/>
      <c r="C63" s="73"/>
      <c r="D63" s="73"/>
      <c r="E63" s="80"/>
      <c r="F63" s="80"/>
      <c r="G63" s="415">
        <v>16235.60087</v>
      </c>
      <c r="H63" s="427">
        <f>'1. Сведения об объёмах финансир'!M58</f>
        <v>15955.87687</v>
      </c>
      <c r="I63" s="92"/>
      <c r="J63" s="92"/>
    </row>
    <row r="64" spans="1:10" ht="15.75">
      <c r="A64" s="54" t="s">
        <v>134</v>
      </c>
      <c r="B64" s="81"/>
      <c r="C64" s="82"/>
      <c r="D64" s="82"/>
      <c r="E64" s="81"/>
      <c r="F64" s="81"/>
      <c r="G64" s="443">
        <f>'1. Сведения об объёмах финансир'!L58</f>
        <v>0</v>
      </c>
      <c r="H64" s="443">
        <f>'1. Сведения об объёмах финансир'!M59</f>
        <v>0</v>
      </c>
      <c r="I64" s="86"/>
      <c r="J64" s="86"/>
    </row>
    <row r="65" spans="1:10" ht="15.75">
      <c r="A65" s="54" t="s">
        <v>135</v>
      </c>
      <c r="B65" s="81"/>
      <c r="C65" s="82"/>
      <c r="D65" s="82"/>
      <c r="E65" s="81"/>
      <c r="F65" s="81"/>
      <c r="G65" s="443">
        <f>G63-G64</f>
        <v>16235.60087</v>
      </c>
      <c r="H65" s="443">
        <f>H63-H64</f>
        <v>15955.87687</v>
      </c>
      <c r="I65" s="86"/>
      <c r="J65" s="86"/>
    </row>
    <row r="66" spans="1:10" ht="39" customHeight="1">
      <c r="A66" s="322" t="s">
        <v>131</v>
      </c>
      <c r="B66" s="48" t="s">
        <v>5</v>
      </c>
      <c r="C66" s="87"/>
      <c r="D66" s="87"/>
      <c r="E66" s="87"/>
      <c r="F66" s="87"/>
      <c r="G66" s="459"/>
      <c r="H66" s="459"/>
      <c r="I66" s="87"/>
      <c r="J66" s="87"/>
    </row>
    <row r="67" spans="1:10" ht="43.5" customHeight="1">
      <c r="A67" s="323" t="str">
        <f>CONCATENATE('1. Сведения об объёмах финансир'!A60,'1. Сведения об объёмах финансир'!B60)</f>
        <v>1.Основное мероприятие "Обеспечение деятельности государственного заказчика и соисполнителей государственной программы"</v>
      </c>
      <c r="B67" s="65" t="str">
        <f>'1. Сведения об объёмах финансир'!C60</f>
        <v>Министерство</v>
      </c>
      <c r="C67" s="72"/>
      <c r="D67" s="73"/>
      <c r="E67" s="73"/>
      <c r="F67" s="73"/>
      <c r="G67" s="460">
        <v>449770.098</v>
      </c>
      <c r="H67" s="429">
        <f>'1. Сведения об объёмах финансир'!M60</f>
        <v>434551.54577</v>
      </c>
      <c r="I67" s="77"/>
      <c r="J67" s="77"/>
    </row>
    <row r="68" spans="1:10" ht="60">
      <c r="A68" s="200" t="str">
        <f>CONCATENATE('1. Сведения об объёмах финансир'!A61,'1. Сведения об объёмах финансир'!B61)</f>
        <v>1.1.Обеспечение деятельности центрального аппарата Министерства образования и науки Ульяновской области
</v>
      </c>
      <c r="B68" s="2" t="s">
        <v>19</v>
      </c>
      <c r="C68" s="3" t="s">
        <v>25</v>
      </c>
      <c r="D68" s="35" t="s">
        <v>26</v>
      </c>
      <c r="E68" s="35"/>
      <c r="F68" s="35"/>
      <c r="G68" s="425">
        <v>10713.6</v>
      </c>
      <c r="H68" s="425">
        <f>'1. Сведения об объёмах финансир'!M61</f>
        <v>11663.49491</v>
      </c>
      <c r="I68" s="343" t="s">
        <v>6</v>
      </c>
      <c r="J68" s="318" t="s">
        <v>28</v>
      </c>
    </row>
    <row r="69" spans="1:10" ht="105.75" customHeight="1">
      <c r="A69" s="200" t="str">
        <f>CONCATENATE('1. Сведения об объёмах финансир'!A62,'1. Сведения об объёмах финансир'!B62)</f>
        <v>1.2.Обеспечение деятельности  областных государственных учреждений, подведомственных Министерству, в том числе создание условий для укрепления материально-технической базы, эффективного использования энергетических ресурсов, соблюдения требований пожарной безопасности, выполнения текущего ремонта, а также информатизации</v>
      </c>
      <c r="B69" s="2" t="s">
        <v>19</v>
      </c>
      <c r="C69" s="3" t="s">
        <v>25</v>
      </c>
      <c r="D69" s="35" t="s">
        <v>26</v>
      </c>
      <c r="E69" s="35"/>
      <c r="F69" s="35"/>
      <c r="G69" s="425">
        <v>436876.498</v>
      </c>
      <c r="H69" s="425">
        <f>'1. Сведения об объёмах финансир'!M62</f>
        <v>422879.29751</v>
      </c>
      <c r="I69" s="343" t="s">
        <v>7</v>
      </c>
      <c r="J69" s="318" t="s">
        <v>231</v>
      </c>
    </row>
    <row r="70" spans="1:10" ht="117" customHeight="1">
      <c r="A70" s="200" t="str">
        <f>CONCATENATE('1. Сведения об объёмах финансир'!A63,'1. Сведения об объёмах финансир'!B63)</f>
        <v>1.3.Лицензирование и государственная аккредитация образовательной деятельности организаций, осуществляющих образовательную деятельность на территории Ульяновской области
</v>
      </c>
      <c r="B70" s="2" t="s">
        <v>108</v>
      </c>
      <c r="C70" s="3" t="s">
        <v>25</v>
      </c>
      <c r="D70" s="35" t="s">
        <v>26</v>
      </c>
      <c r="E70" s="35"/>
      <c r="F70" s="35"/>
      <c r="G70" s="439">
        <v>80</v>
      </c>
      <c r="H70" s="425">
        <f>'1. Сведения об объёмах финансир'!M63</f>
        <v>8.75335</v>
      </c>
      <c r="I70" s="344" t="s">
        <v>109</v>
      </c>
      <c r="J70" s="318" t="s">
        <v>48</v>
      </c>
    </row>
    <row r="71" spans="1:10" ht="81" customHeight="1">
      <c r="A71" s="323" t="str">
        <f>CONCATENATE('1. Сведения об объёмах финансир'!A65,'1. Сведения об объёмах финансир'!B65)</f>
        <v>2.Основное мероприятие "Осуществление переданных органам государственной власти субъектов Российской Федерации в соответствии с частью 1 статьи 7 Федерального закона от 29.12.2012 № 273-ФЗ «Об образовании в Российской Федерации» полномочий Российской Федерации в сфере образования"</v>
      </c>
      <c r="B71" s="65" t="str">
        <f>'1. Сведения об объёмах финансир'!C65</f>
        <v>Министерство</v>
      </c>
      <c r="C71" s="72"/>
      <c r="D71" s="73"/>
      <c r="E71" s="73"/>
      <c r="F71" s="73"/>
      <c r="G71" s="461">
        <v>2100</v>
      </c>
      <c r="H71" s="428">
        <f>H72</f>
        <v>2340.94876</v>
      </c>
      <c r="I71" s="347"/>
      <c r="J71" s="347"/>
    </row>
    <row r="72" spans="1:10" ht="143.25" customHeight="1">
      <c r="A72" s="200" t="str">
        <f>CONCATENATE('1. Сведения об объёмах финансир'!A66,'1. Сведения об объёмах финансир'!B66)</f>
        <v>2.1.Осуществление переданных органам государственной власти субъектов Российской Федерации полномочий Российской Федерации по государственному контролю (надзору) в сфере образования за деятельностью организаций, осуществляющих образовательную деятельность на территории субъекта Российской Федерации, а также органов местного самоуправления, осуществляющих управление в сфере образования</v>
      </c>
      <c r="B72" s="2" t="s">
        <v>22</v>
      </c>
      <c r="C72" s="3" t="s">
        <v>25</v>
      </c>
      <c r="D72" s="35" t="s">
        <v>26</v>
      </c>
      <c r="E72" s="35"/>
      <c r="F72" s="35"/>
      <c r="G72" s="461">
        <v>2100</v>
      </c>
      <c r="H72" s="425">
        <f>'1. Сведения об объёмах финансир'!L66</f>
        <v>2340.94876</v>
      </c>
      <c r="I72" s="317" t="s">
        <v>8</v>
      </c>
      <c r="J72" s="317" t="s">
        <v>232</v>
      </c>
    </row>
    <row r="73" spans="1:10" ht="31.5">
      <c r="A73" s="85" t="s">
        <v>117</v>
      </c>
      <c r="B73" s="84"/>
      <c r="C73" s="49"/>
      <c r="D73" s="49"/>
      <c r="E73" s="49"/>
      <c r="F73" s="49"/>
      <c r="G73" s="462">
        <v>449770.098</v>
      </c>
      <c r="H73" s="443">
        <f>'1. Сведения об объёмах финансир'!M67+'1. Сведения об объёмах финансир'!L67</f>
        <v>436892.49453</v>
      </c>
      <c r="I73" s="348"/>
      <c r="J73" s="348"/>
    </row>
    <row r="74" spans="1:10" ht="15.75">
      <c r="A74" s="54" t="s">
        <v>134</v>
      </c>
      <c r="B74" s="81"/>
      <c r="C74" s="82"/>
      <c r="D74" s="82"/>
      <c r="E74" s="82"/>
      <c r="F74" s="82"/>
      <c r="G74" s="443">
        <v>2100</v>
      </c>
      <c r="H74" s="463">
        <f>'1. Сведения об объёмах финансир'!L67</f>
        <v>2340.94876</v>
      </c>
      <c r="I74" s="348"/>
      <c r="J74" s="348"/>
    </row>
    <row r="75" spans="1:10" ht="21.75" customHeight="1">
      <c r="A75" s="54" t="s">
        <v>135</v>
      </c>
      <c r="B75" s="81"/>
      <c r="C75" s="82"/>
      <c r="D75" s="82"/>
      <c r="E75" s="82"/>
      <c r="F75" s="82"/>
      <c r="G75" s="462">
        <f>G73-G74</f>
        <v>447670.098</v>
      </c>
      <c r="H75" s="463">
        <f>'1. Сведения об объёмах финансир'!M67</f>
        <v>434551.54577</v>
      </c>
      <c r="I75" s="348"/>
      <c r="J75" s="348"/>
    </row>
    <row r="76" spans="1:10" ht="38.25" customHeight="1">
      <c r="A76" s="399" t="s">
        <v>186</v>
      </c>
      <c r="B76" s="400"/>
      <c r="C76" s="400"/>
      <c r="D76" s="400"/>
      <c r="E76" s="400"/>
      <c r="F76" s="400"/>
      <c r="G76" s="462">
        <v>2959627.83327</v>
      </c>
      <c r="H76" s="463">
        <f>'1. Сведения об объёмах финансир'!M68+'1. Сведения об объёмах финансир'!L68</f>
        <v>2767030.58073</v>
      </c>
      <c r="I76" s="86"/>
      <c r="J76" s="86"/>
    </row>
    <row r="77" spans="1:10" ht="18.75">
      <c r="A77" s="89" t="s">
        <v>82</v>
      </c>
      <c r="B77" s="90"/>
      <c r="C77" s="90"/>
      <c r="D77" s="90"/>
      <c r="E77" s="90"/>
      <c r="F77" s="90"/>
      <c r="G77" s="443">
        <f>G34+G42+G53+G57+G64+G74</f>
        <v>2100</v>
      </c>
      <c r="H77" s="456">
        <f>'1. Сведения об объёмах финансир'!L68</f>
        <v>2340.94876</v>
      </c>
      <c r="I77" s="88"/>
      <c r="J77" s="88"/>
    </row>
    <row r="78" spans="1:10" ht="18.75">
      <c r="A78" s="89" t="s">
        <v>83</v>
      </c>
      <c r="B78" s="90"/>
      <c r="C78" s="90"/>
      <c r="D78" s="90"/>
      <c r="E78" s="90"/>
      <c r="F78" s="90"/>
      <c r="G78" s="462">
        <f>G35+G43+G54+G58+G65+G75</f>
        <v>2941802.6478700005</v>
      </c>
      <c r="H78" s="463">
        <f>'1. Сведения об объёмах финансир'!M68</f>
        <v>2764689.63197</v>
      </c>
      <c r="I78" s="88"/>
      <c r="J78" s="88"/>
    </row>
    <row r="79" spans="1:10" ht="15">
      <c r="A79" s="9"/>
      <c r="G79" s="417"/>
      <c r="H79" s="417"/>
      <c r="I79" s="15"/>
      <c r="J79" s="13"/>
    </row>
    <row r="80" spans="7:10" ht="12.75">
      <c r="G80" s="417"/>
      <c r="H80" s="418"/>
      <c r="I80"/>
      <c r="J80"/>
    </row>
    <row r="81" spans="7:10" ht="12.75">
      <c r="G81" s="417"/>
      <c r="H81" s="419"/>
      <c r="I81"/>
      <c r="J81"/>
    </row>
    <row r="82" spans="1:10" ht="12.75">
      <c r="A82" s="10" t="s">
        <v>60</v>
      </c>
      <c r="G82" s="417"/>
      <c r="H82" s="417"/>
      <c r="I82"/>
      <c r="J82"/>
    </row>
    <row r="83" spans="7:10" ht="12.75">
      <c r="G83" s="417"/>
      <c r="H83" s="417"/>
      <c r="I83"/>
      <c r="J83"/>
    </row>
    <row r="84" spans="1:10" ht="12.75">
      <c r="A84" s="5" t="s">
        <v>61</v>
      </c>
      <c r="G84" s="417"/>
      <c r="H84" s="417"/>
      <c r="I84"/>
      <c r="J84"/>
    </row>
    <row r="85" spans="1:10" ht="12.75">
      <c r="A85" s="5" t="s">
        <v>62</v>
      </c>
      <c r="G85" s="417"/>
      <c r="H85" s="417"/>
      <c r="I85"/>
      <c r="J85"/>
    </row>
    <row r="86" spans="7:10" ht="12.75">
      <c r="G86" s="417"/>
      <c r="H86" s="417"/>
      <c r="I86"/>
      <c r="J86"/>
    </row>
    <row r="87" spans="7:10" ht="12.75">
      <c r="G87" s="417"/>
      <c r="H87" s="417"/>
      <c r="I87"/>
      <c r="J87"/>
    </row>
    <row r="88" spans="7:10" ht="12.75">
      <c r="G88" s="417"/>
      <c r="H88" s="417"/>
      <c r="I88"/>
      <c r="J88"/>
    </row>
    <row r="89" spans="7:10" ht="12.75">
      <c r="G89" s="417"/>
      <c r="H89" s="417"/>
      <c r="I89"/>
      <c r="J89"/>
    </row>
    <row r="90" spans="7:10" ht="12.75">
      <c r="G90" s="417"/>
      <c r="H90" s="417"/>
      <c r="I90"/>
      <c r="J90"/>
    </row>
    <row r="91" spans="7:10" ht="12.75">
      <c r="G91" s="417"/>
      <c r="H91" s="417"/>
      <c r="I91"/>
      <c r="J91"/>
    </row>
    <row r="92" spans="7:10" ht="12.75">
      <c r="G92" s="417"/>
      <c r="H92" s="417"/>
      <c r="I92"/>
      <c r="J92"/>
    </row>
    <row r="93" spans="7:10" ht="12.75">
      <c r="G93" s="417"/>
      <c r="H93" s="417"/>
      <c r="I93"/>
      <c r="J93"/>
    </row>
    <row r="94" spans="7:10" ht="12.75">
      <c r="G94" s="417"/>
      <c r="H94" s="417"/>
      <c r="I94"/>
      <c r="J94"/>
    </row>
    <row r="95" spans="7:10" ht="12.75">
      <c r="G95" s="417"/>
      <c r="H95" s="417"/>
      <c r="I95"/>
      <c r="J95"/>
    </row>
    <row r="96" spans="7:10" ht="12.75">
      <c r="G96" s="417"/>
      <c r="H96" s="417"/>
      <c r="I96"/>
      <c r="J96"/>
    </row>
    <row r="97" spans="7:10" ht="12.75">
      <c r="G97" s="417"/>
      <c r="H97" s="417"/>
      <c r="I97"/>
      <c r="J97"/>
    </row>
    <row r="98" spans="7:10" ht="12.75">
      <c r="G98" s="417"/>
      <c r="H98" s="417"/>
      <c r="I98"/>
      <c r="J98"/>
    </row>
    <row r="99" spans="7:10" ht="12.75">
      <c r="G99" s="417"/>
      <c r="H99" s="417"/>
      <c r="I99"/>
      <c r="J99"/>
    </row>
    <row r="100" ht="15">
      <c r="G100" s="417"/>
    </row>
    <row r="101" ht="15">
      <c r="G101" s="417"/>
    </row>
    <row r="102" ht="15">
      <c r="G102" s="417"/>
    </row>
    <row r="103" ht="15">
      <c r="G103" s="417"/>
    </row>
    <row r="104" ht="15">
      <c r="G104" s="417"/>
    </row>
    <row r="105" ht="15">
      <c r="G105" s="417"/>
    </row>
    <row r="106" ht="15">
      <c r="G106" s="417"/>
    </row>
    <row r="107" ht="15">
      <c r="G107" s="417"/>
    </row>
    <row r="108" ht="15">
      <c r="G108" s="417"/>
    </row>
    <row r="109" ht="15">
      <c r="G109" s="417"/>
    </row>
    <row r="110" ht="15">
      <c r="G110" s="417"/>
    </row>
    <row r="111" ht="15">
      <c r="G111" s="417"/>
    </row>
    <row r="112" ht="15">
      <c r="G112" s="417"/>
    </row>
    <row r="113" ht="15">
      <c r="G113" s="417"/>
    </row>
    <row r="114" ht="15">
      <c r="G114" s="417"/>
    </row>
    <row r="115" ht="15">
      <c r="G115" s="417"/>
    </row>
    <row r="116" ht="15">
      <c r="G116" s="417"/>
    </row>
    <row r="117" ht="15">
      <c r="G117" s="417"/>
    </row>
    <row r="118" ht="15">
      <c r="G118" s="417"/>
    </row>
    <row r="119" ht="15">
      <c r="G119" s="417"/>
    </row>
    <row r="120" ht="15">
      <c r="G120" s="417"/>
    </row>
    <row r="121" ht="15">
      <c r="G121" s="417"/>
    </row>
    <row r="122" ht="15">
      <c r="G122" s="417"/>
    </row>
    <row r="123" ht="15">
      <c r="G123" s="417"/>
    </row>
    <row r="124" ht="15">
      <c r="G124" s="417"/>
    </row>
    <row r="125" ht="15">
      <c r="G125" s="417"/>
    </row>
    <row r="126" ht="15">
      <c r="G126" s="417"/>
    </row>
    <row r="127" ht="15">
      <c r="G127" s="417"/>
    </row>
    <row r="128" ht="15">
      <c r="G128" s="417"/>
    </row>
    <row r="129" ht="15">
      <c r="G129" s="417"/>
    </row>
    <row r="130" ht="15">
      <c r="G130" s="417"/>
    </row>
    <row r="131" ht="15">
      <c r="G131" s="417"/>
    </row>
  </sheetData>
  <sheetProtection/>
  <mergeCells count="23">
    <mergeCell ref="F21:F22"/>
    <mergeCell ref="G21:G22"/>
    <mergeCell ref="H21:H22"/>
    <mergeCell ref="A76:F76"/>
    <mergeCell ref="G3:H3"/>
    <mergeCell ref="I3:J3"/>
    <mergeCell ref="A18:A19"/>
    <mergeCell ref="C3:D3"/>
    <mergeCell ref="I18:I19"/>
    <mergeCell ref="B21:B22"/>
    <mergeCell ref="C21:C22"/>
    <mergeCell ref="D21:D22"/>
    <mergeCell ref="E21:E22"/>
    <mergeCell ref="A31:A32"/>
    <mergeCell ref="A38:A39"/>
    <mergeCell ref="J38:J39"/>
    <mergeCell ref="A2:J2"/>
    <mergeCell ref="E3:F3"/>
    <mergeCell ref="A3:A4"/>
    <mergeCell ref="B3:B4"/>
    <mergeCell ref="J18:J19"/>
    <mergeCell ref="I21:I22"/>
    <mergeCell ref="J21:J22"/>
  </mergeCells>
  <hyperlinks>
    <hyperlink ref="G3" location="_ftn1" display="_ftn1"/>
    <hyperlink ref="A82" location="_ftnref1" display="_ftnref1"/>
  </hyperlinks>
  <printOptions/>
  <pageMargins left="0.2362204724409449" right="0" top="0.3937007874015748" bottom="0" header="0.1968503937007874" footer="0"/>
  <pageSetup horizontalDpi="600" verticalDpi="600" orientation="landscape" paperSize="9" scale="65" r:id="rId1"/>
  <headerFooter alignWithMargins="0">
    <oddHeader>&amp;C&amp;P+9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2017-04-25T14:12:18Z</cp:lastPrinted>
  <dcterms:created xsi:type="dcterms:W3CDTF">2015-04-08T07:12:40Z</dcterms:created>
  <dcterms:modified xsi:type="dcterms:W3CDTF">2017-04-25T14:15:37Z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