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 activeTab="2"/>
  </bookViews>
  <sheets>
    <sheet name="отдых " sheetId="4" r:id="rId1"/>
    <sheet name="присмотр и уход" sheetId="5" r:id="rId2"/>
    <sheet name="ДО" sheetId="2" r:id="rId3"/>
    <sheet name="Лист2" sheetId="6" r:id="rId4"/>
    <sheet name="Лист3" sheetId="7" r:id="rId5"/>
  </sheets>
  <calcPr calcId="124519"/>
</workbook>
</file>

<file path=xl/calcChain.xml><?xml version="1.0" encoding="utf-8"?>
<calcChain xmlns="http://schemas.openxmlformats.org/spreadsheetml/2006/main">
  <c r="O57" i="2"/>
  <c r="I57"/>
  <c r="H57"/>
  <c r="J57"/>
  <c r="F57"/>
  <c r="E57"/>
  <c r="D57"/>
  <c r="O32" i="5"/>
  <c r="I32"/>
  <c r="J32" s="1"/>
  <c r="H32"/>
  <c r="F32"/>
  <c r="E32"/>
  <c r="D32"/>
  <c r="J26"/>
  <c r="N30"/>
  <c r="N29"/>
  <c r="N28"/>
  <c r="N27"/>
  <c r="F26"/>
  <c r="F31" s="1"/>
  <c r="N25"/>
  <c r="N24"/>
  <c r="N23"/>
  <c r="N22"/>
  <c r="O26" s="1"/>
  <c r="O31" s="1"/>
  <c r="J22"/>
  <c r="J31" s="1"/>
  <c r="J56" i="2"/>
  <c r="N55"/>
  <c r="N54"/>
  <c r="N53"/>
  <c r="O56" s="1"/>
  <c r="N52"/>
  <c r="J51"/>
  <c r="F51"/>
  <c r="N48"/>
  <c r="M49"/>
  <c r="P32" i="5" l="1"/>
  <c r="P31"/>
  <c r="N50" i="2"/>
  <c r="N49"/>
  <c r="O51"/>
  <c r="G19" i="4"/>
  <c r="E19"/>
  <c r="D19"/>
  <c r="I15"/>
  <c r="I19" s="1"/>
  <c r="H15"/>
  <c r="H19" s="1"/>
  <c r="F15"/>
  <c r="F19" s="1"/>
  <c r="N14"/>
  <c r="N13"/>
  <c r="N12"/>
  <c r="J12"/>
  <c r="N47" i="2"/>
  <c r="N46"/>
  <c r="N45"/>
  <c r="N44"/>
  <c r="J44"/>
  <c r="F44"/>
  <c r="J15" i="4" l="1"/>
  <c r="J19" s="1"/>
  <c r="N37" i="2"/>
  <c r="O38"/>
  <c r="I38"/>
  <c r="H38"/>
  <c r="I16" i="5"/>
  <c r="H16"/>
  <c r="N15"/>
  <c r="N14"/>
  <c r="N20"/>
  <c r="N19"/>
  <c r="N18"/>
  <c r="N17"/>
  <c r="F16"/>
  <c r="F21" s="1"/>
  <c r="N13"/>
  <c r="N12"/>
  <c r="J12"/>
  <c r="J21" s="1"/>
  <c r="J16" l="1"/>
  <c r="O16"/>
  <c r="O21" s="1"/>
  <c r="P21" s="1"/>
  <c r="J47" i="2" l="1"/>
  <c r="I47"/>
  <c r="H47"/>
  <c r="F47"/>
  <c r="E47"/>
  <c r="D47"/>
  <c r="J35"/>
  <c r="F38"/>
  <c r="J38"/>
  <c r="N17"/>
  <c r="O18"/>
  <c r="N14"/>
  <c r="O14" s="1"/>
  <c r="N33"/>
  <c r="O34" s="1"/>
  <c r="N29"/>
  <c r="O30" s="1"/>
  <c r="N25"/>
  <c r="O26" s="1"/>
  <c r="N21"/>
  <c r="O22" s="1"/>
  <c r="J14"/>
  <c r="N39"/>
  <c r="N40"/>
  <c r="N41"/>
  <c r="N42"/>
  <c r="N35"/>
  <c r="N31"/>
  <c r="N32"/>
  <c r="J34"/>
  <c r="N27"/>
  <c r="N28"/>
  <c r="J30"/>
  <c r="N23"/>
  <c r="N24"/>
  <c r="J26"/>
  <c r="N19"/>
  <c r="N20"/>
  <c r="J22"/>
  <c r="N15"/>
  <c r="N16"/>
  <c r="J18"/>
  <c r="N12"/>
  <c r="N13"/>
  <c r="J43"/>
  <c r="O43" l="1"/>
  <c r="N36"/>
</calcChain>
</file>

<file path=xl/sharedStrings.xml><?xml version="1.0" encoding="utf-8"?>
<sst xmlns="http://schemas.openxmlformats.org/spreadsheetml/2006/main" count="285" uniqueCount="72">
  <si>
    <t>№ п/п</t>
  </si>
  <si>
    <t>Итоговая оценка</t>
  </si>
  <si>
    <t>Критерии оценки выполнения государственного задания на оказание государственной услуги (выполнение работ)</t>
  </si>
  <si>
    <t>полнота и эффективность использования бюджетных ассигнований на финансовое обеспечение выполнения государственного задания</t>
  </si>
  <si>
    <t>К1 план</t>
  </si>
  <si>
    <t>К1 кассовое исполнение</t>
  </si>
  <si>
    <t xml:space="preserve">К1 </t>
  </si>
  <si>
    <t>объём государственной услуги (результат выполнения работы)</t>
  </si>
  <si>
    <t>наименование показателя</t>
  </si>
  <si>
    <t>К2 план</t>
  </si>
  <si>
    <t>К2 факт</t>
  </si>
  <si>
    <t>К2</t>
  </si>
  <si>
    <t>качество оказания (выполнения) государственных услуг (работ)</t>
  </si>
  <si>
    <t>К3планi</t>
  </si>
  <si>
    <t>К3фактi</t>
  </si>
  <si>
    <t>К3i</t>
  </si>
  <si>
    <t>К3</t>
  </si>
  <si>
    <t>1. Итоговая оценка выполнения государственного задания на оказание государственных услуг (выполнение работ):</t>
  </si>
  <si>
    <t>Итоговая оценка выполнения государственного задания на оказание государственной  услуги (выполнение работы)</t>
  </si>
  <si>
    <t>расчёт оценки К3</t>
  </si>
  <si>
    <t>х</t>
  </si>
  <si>
    <t>Заключение по факт.исполнению гос.задания</t>
  </si>
  <si>
    <t>Наименование учреждения</t>
  </si>
  <si>
    <t>ИТОГО:</t>
  </si>
  <si>
    <t>услуги по организации предоставления дополнительного образования детям в учреждениях регионального значения</t>
  </si>
  <si>
    <t>ГБОУ  ДОД Областной Центр детского (юношеского) технического творчества</t>
  </si>
  <si>
    <t>ГБОУ  ДОД Областная станция юных натуралистов</t>
  </si>
  <si>
    <t xml:space="preserve">ОГБОУ  ДОД Детско-юношеская конно-спортивная школа
</t>
  </si>
  <si>
    <t>ОГБОУ  ДОД областной Дворец творчества детей и молодёжи</t>
  </si>
  <si>
    <t>ГБОУ  ДОД областной центр детско-юношеского туризма и экскурсий</t>
  </si>
  <si>
    <t>ГБОУ  ДОД областной детский экологический центр</t>
  </si>
  <si>
    <t>ГБОУ  ДОД Областной детский оздоровительно-образовательный центр «Юность»</t>
  </si>
  <si>
    <t>Сохранность контингента</t>
  </si>
  <si>
    <t>Доля педагогов дополнительного образования, имеющих первую и вышую квалификационные категории</t>
  </si>
  <si>
    <t>государственное задание выполнено в полном объёме</t>
  </si>
  <si>
    <t>государственное задание перевыполнено</t>
  </si>
  <si>
    <t>Количество чел./дней</t>
  </si>
  <si>
    <t xml:space="preserve">Количество потребителей </t>
  </si>
  <si>
    <t xml:space="preserve">количество потребителей </t>
  </si>
  <si>
    <t xml:space="preserve">Государственное задание выполнено в полном объёме. </t>
  </si>
  <si>
    <t>ГБОУ  ДОД  ОДООЦ "Юность"</t>
  </si>
  <si>
    <t xml:space="preserve">Государственное задание  выполнено  в полном объёме </t>
  </si>
  <si>
    <t>Государственное задание выполнено  в полном объеме</t>
  </si>
  <si>
    <t>по состоянию на 01.01.2016 года</t>
  </si>
  <si>
    <t>государственное задание выполнено в полном объеме</t>
  </si>
  <si>
    <t>Доля обучающихся, принявших участие в конкурсных мероприятиях регионального, Всероссийского и международного уровней</t>
  </si>
  <si>
    <t>ГБОУ  ДОД ОДТДМ</t>
  </si>
  <si>
    <t xml:space="preserve"> </t>
  </si>
  <si>
    <t>человеко-час</t>
  </si>
  <si>
    <t>сохран-ность контин-гента</t>
  </si>
  <si>
    <t>доля пе-дагогов дополни-тельного образо-вания с первой и высшей квалифи-кацион-ной кате-горией</t>
  </si>
  <si>
    <t>присмотр и уход</t>
  </si>
  <si>
    <t xml:space="preserve">Государственное задание  выполнено  на 82% </t>
  </si>
  <si>
    <t>Количество чел\час</t>
  </si>
  <si>
    <t>по состоянию на 31.12.2016   года</t>
  </si>
  <si>
    <t>организация деятельности специализированных (профильных) лагерей</t>
  </si>
  <si>
    <t>Количество чел/дней</t>
  </si>
  <si>
    <t>Материально-техническая оснащенность образовательного процесса</t>
  </si>
  <si>
    <t>Доля обучаю-щихся, принявших участие в кон-курсных ме-роприятиях регионального, всероссийского и международного уровней</t>
  </si>
  <si>
    <t>ОГБУ  ДО "Центр «Алые паруса»</t>
  </si>
  <si>
    <t xml:space="preserve">Доля родителей (законных предста-вителей) и детей, удовлетворённых качеством предос-тавляемой услуги </t>
  </si>
  <si>
    <t>Государственное задание выполнено не в полном объеме</t>
  </si>
  <si>
    <t xml:space="preserve">Государственное задание  выполнено  не в полном объёме, т.к. в программах не всех смен есть возможность реализации ДОП из-за плотности графика мероприятий, предусмотренных программой смены,  а также в связи с малой наполняемостью учреждения </t>
  </si>
  <si>
    <t xml:space="preserve">Число человеко-часов </t>
  </si>
  <si>
    <t>Государственное задание выполнено   не в полном объеме</t>
  </si>
  <si>
    <t>ОГБУ  ДО  "Центр "Алые паруса"</t>
  </si>
  <si>
    <t xml:space="preserve"> Доля родителей (законных представителей) и детей, удовлетворённых качеством предос-тавляемой услуги</t>
  </si>
  <si>
    <t xml:space="preserve">Государственное задание выполнено  не в полном объеме </t>
  </si>
  <si>
    <t xml:space="preserve">Государственное задание  выполнено  не в полном объёме, в связи с малой наполняемостью учреждения </t>
  </si>
  <si>
    <t xml:space="preserve"> Доля обучающихся, получивших сбалансированное питание</t>
  </si>
  <si>
    <t>ВСЕГО</t>
  </si>
  <si>
    <t>выполнено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</si>
</sst>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"/>
    </font>
    <font>
      <i/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1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/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0" fontId="0" fillId="0" borderId="1" xfId="0" applyNumberFormat="1" applyFill="1" applyBorder="1"/>
    <xf numFmtId="0" fontId="9" fillId="0" borderId="1" xfId="0" applyFont="1" applyFill="1" applyBorder="1" applyAlignment="1">
      <alignment wrapText="1"/>
    </xf>
    <xf numFmtId="0" fontId="5" fillId="0" borderId="0" xfId="0" applyFont="1" applyFill="1"/>
    <xf numFmtId="0" fontId="8" fillId="0" borderId="1" xfId="1" applyFill="1" applyBorder="1"/>
    <xf numFmtId="9" fontId="8" fillId="0" borderId="1" xfId="1" applyNumberFormat="1" applyFill="1" applyBorder="1"/>
    <xf numFmtId="0" fontId="8" fillId="0" borderId="1" xfId="0" applyFont="1" applyBorder="1"/>
    <xf numFmtId="0" fontId="8" fillId="2" borderId="1" xfId="0" applyFont="1" applyFill="1" applyBorder="1"/>
    <xf numFmtId="164" fontId="0" fillId="0" borderId="1" xfId="0" applyNumberFormat="1" applyFill="1" applyBorder="1"/>
    <xf numFmtId="0" fontId="7" fillId="0" borderId="1" xfId="0" applyFont="1" applyBorder="1" applyAlignment="1">
      <alignment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wrapText="1"/>
    </xf>
    <xf numFmtId="164" fontId="7" fillId="0" borderId="1" xfId="0" applyNumberFormat="1" applyFont="1" applyFill="1" applyBorder="1"/>
    <xf numFmtId="0" fontId="7" fillId="0" borderId="1" xfId="0" applyFont="1" applyBorder="1"/>
    <xf numFmtId="2" fontId="7" fillId="0" borderId="1" xfId="0" applyNumberFormat="1" applyFont="1" applyFill="1" applyBorder="1"/>
    <xf numFmtId="10" fontId="7" fillId="0" borderId="1" xfId="0" applyNumberFormat="1" applyFont="1" applyBorder="1"/>
    <xf numFmtId="0" fontId="7" fillId="0" borderId="1" xfId="0" applyNumberFormat="1" applyFont="1" applyBorder="1"/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10" fontId="9" fillId="0" borderId="1" xfId="0" applyNumberFormat="1" applyFont="1" applyFill="1" applyBorder="1" applyAlignment="1">
      <alignment wrapText="1"/>
    </xf>
    <xf numFmtId="10" fontId="7" fillId="0" borderId="1" xfId="0" applyNumberFormat="1" applyFont="1" applyFill="1" applyBorder="1"/>
    <xf numFmtId="164" fontId="7" fillId="0" borderId="1" xfId="0" applyNumberFormat="1" applyFont="1" applyBorder="1"/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Q19"/>
  <sheetViews>
    <sheetView topLeftCell="A7" zoomScale="90" zoomScaleNormal="90" workbookViewId="0">
      <selection activeCell="C20" sqref="B20:C35"/>
    </sheetView>
  </sheetViews>
  <sheetFormatPr defaultRowHeight="12.75"/>
  <cols>
    <col min="3" max="3" width="17.140625" customWidth="1"/>
    <col min="11" max="11" width="18.42578125" customWidth="1"/>
    <col min="16" max="16" width="19.42578125" customWidth="1"/>
    <col min="17" max="17" width="24.5703125" customWidth="1"/>
  </cols>
  <sheetData>
    <row r="1" spans="2:17" ht="45" customHeight="1">
      <c r="C1" s="52" t="s">
        <v>18</v>
      </c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2:17" ht="12.75" customHeight="1">
      <c r="C2" s="53" t="s">
        <v>55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2:17"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2:17">
      <c r="C4" s="55" t="s">
        <v>43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</row>
    <row r="6" spans="2:17">
      <c r="C6" t="s">
        <v>17</v>
      </c>
    </row>
    <row r="8" spans="2:17">
      <c r="B8" s="48" t="s">
        <v>0</v>
      </c>
      <c r="C8" s="48" t="s">
        <v>22</v>
      </c>
      <c r="D8" s="48" t="s">
        <v>2</v>
      </c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 t="s">
        <v>1</v>
      </c>
      <c r="Q8" s="48" t="s">
        <v>21</v>
      </c>
    </row>
    <row r="9" spans="2:17" ht="69" customHeight="1">
      <c r="B9" s="48"/>
      <c r="C9" s="48"/>
      <c r="D9" s="48" t="s">
        <v>3</v>
      </c>
      <c r="E9" s="48"/>
      <c r="F9" s="48"/>
      <c r="G9" s="48" t="s">
        <v>7</v>
      </c>
      <c r="H9" s="48"/>
      <c r="I9" s="48"/>
      <c r="J9" s="48"/>
      <c r="K9" s="48" t="s">
        <v>12</v>
      </c>
      <c r="L9" s="48"/>
      <c r="M9" s="48"/>
      <c r="N9" s="48"/>
      <c r="O9" s="48"/>
      <c r="P9" s="48"/>
      <c r="Q9" s="48"/>
    </row>
    <row r="10" spans="2:17" ht="52.5" customHeight="1">
      <c r="B10" s="48"/>
      <c r="C10" s="48"/>
      <c r="D10" s="1" t="s">
        <v>4</v>
      </c>
      <c r="E10" s="1" t="s">
        <v>5</v>
      </c>
      <c r="F10" s="1" t="s">
        <v>6</v>
      </c>
      <c r="G10" s="1" t="s">
        <v>8</v>
      </c>
      <c r="H10" s="1" t="s">
        <v>9</v>
      </c>
      <c r="I10" s="1" t="s">
        <v>10</v>
      </c>
      <c r="J10" s="1" t="s">
        <v>11</v>
      </c>
      <c r="K10" s="1" t="s">
        <v>8</v>
      </c>
      <c r="L10" s="1" t="s">
        <v>13</v>
      </c>
      <c r="M10" s="1" t="s">
        <v>14</v>
      </c>
      <c r="N10" s="1" t="s">
        <v>15</v>
      </c>
      <c r="O10" s="1" t="s">
        <v>16</v>
      </c>
      <c r="P10" s="48"/>
      <c r="Q10" s="48"/>
    </row>
    <row r="11" spans="2:17">
      <c r="B11" s="2">
        <v>1</v>
      </c>
      <c r="C11" s="2">
        <v>2</v>
      </c>
      <c r="D11" s="2">
        <v>3</v>
      </c>
      <c r="E11" s="2">
        <v>4</v>
      </c>
      <c r="F11" s="2">
        <v>5</v>
      </c>
      <c r="G11" s="2">
        <v>6</v>
      </c>
      <c r="H11" s="2">
        <v>7</v>
      </c>
      <c r="I11" s="2">
        <v>8</v>
      </c>
      <c r="J11" s="2">
        <v>9</v>
      </c>
      <c r="K11" s="2">
        <v>10</v>
      </c>
      <c r="L11" s="2">
        <v>11</v>
      </c>
      <c r="M11" s="2">
        <v>12</v>
      </c>
      <c r="N11" s="2">
        <v>13</v>
      </c>
      <c r="O11" s="2">
        <v>14</v>
      </c>
      <c r="P11" s="2">
        <v>15</v>
      </c>
      <c r="Q11" s="2">
        <v>16</v>
      </c>
    </row>
    <row r="12" spans="2:17" ht="38.25">
      <c r="B12" s="45">
        <v>2</v>
      </c>
      <c r="C12" s="74" t="s">
        <v>46</v>
      </c>
      <c r="D12" s="23"/>
      <c r="E12" s="23"/>
      <c r="F12" s="23"/>
      <c r="G12" s="19" t="s">
        <v>56</v>
      </c>
      <c r="H12" s="23">
        <v>1400</v>
      </c>
      <c r="I12" s="23">
        <v>1400</v>
      </c>
      <c r="J12" s="31">
        <f>I12/H12*100</f>
        <v>100</v>
      </c>
      <c r="K12" s="19" t="s">
        <v>32</v>
      </c>
      <c r="L12" s="23">
        <v>100</v>
      </c>
      <c r="M12" s="23">
        <v>100</v>
      </c>
      <c r="N12" s="20">
        <f>ROUND(M12/L12*100,1)</f>
        <v>100</v>
      </c>
      <c r="O12" s="28" t="s">
        <v>20</v>
      </c>
      <c r="P12" s="19" t="s">
        <v>34</v>
      </c>
      <c r="Q12" s="45" t="s">
        <v>41</v>
      </c>
    </row>
    <row r="13" spans="2:17" ht="63.75">
      <c r="B13" s="46"/>
      <c r="C13" s="75"/>
      <c r="D13" s="23"/>
      <c r="E13" s="23"/>
      <c r="F13" s="23"/>
      <c r="G13" s="19"/>
      <c r="H13" s="23"/>
      <c r="I13" s="23"/>
      <c r="J13" s="31"/>
      <c r="K13" s="19" t="s">
        <v>57</v>
      </c>
      <c r="L13" s="23">
        <v>100</v>
      </c>
      <c r="M13" s="23">
        <v>100</v>
      </c>
      <c r="N13" s="20">
        <f t="shared" ref="N13:N14" si="0">ROUND(M13/L13*100,1)</f>
        <v>100</v>
      </c>
      <c r="O13" s="28"/>
      <c r="P13" s="19"/>
      <c r="Q13" s="46"/>
    </row>
    <row r="14" spans="2:17" ht="27.75" customHeight="1">
      <c r="B14" s="47"/>
      <c r="C14" s="76"/>
      <c r="D14" s="23"/>
      <c r="E14" s="23"/>
      <c r="F14" s="23"/>
      <c r="G14" s="23"/>
      <c r="H14" s="23"/>
      <c r="I14" s="23"/>
      <c r="J14" s="23"/>
      <c r="K14" s="19" t="s">
        <v>58</v>
      </c>
      <c r="L14" s="23">
        <v>35</v>
      </c>
      <c r="M14" s="23">
        <v>35</v>
      </c>
      <c r="N14" s="20">
        <f t="shared" si="0"/>
        <v>100</v>
      </c>
      <c r="O14" s="28" t="s">
        <v>20</v>
      </c>
      <c r="P14" s="23"/>
      <c r="Q14" s="47"/>
    </row>
    <row r="15" spans="2:17">
      <c r="B15" s="39" t="s">
        <v>23</v>
      </c>
      <c r="C15" s="40"/>
      <c r="D15" s="20">
        <v>3458</v>
      </c>
      <c r="E15" s="20">
        <v>3036.1</v>
      </c>
      <c r="F15" s="33">
        <f>ROUND(E15/D15*100,1)</f>
        <v>87.8</v>
      </c>
      <c r="G15" s="19"/>
      <c r="H15" s="23">
        <f>H12</f>
        <v>1400</v>
      </c>
      <c r="I15" s="23">
        <f>I12</f>
        <v>1400</v>
      </c>
      <c r="J15" s="20">
        <f>ROUND(I15/H15*100,1)</f>
        <v>100</v>
      </c>
      <c r="K15" s="28" t="s">
        <v>19</v>
      </c>
      <c r="L15" s="28" t="s">
        <v>20</v>
      </c>
      <c r="M15" s="28" t="s">
        <v>20</v>
      </c>
      <c r="N15" s="32" t="s">
        <v>20</v>
      </c>
      <c r="O15" s="20">
        <v>100</v>
      </c>
      <c r="P15" s="23"/>
      <c r="Q15" s="45"/>
    </row>
    <row r="16" spans="2:17">
      <c r="B16" s="41"/>
      <c r="C16" s="42"/>
      <c r="D16" s="3"/>
      <c r="E16" s="3"/>
      <c r="F16" s="3"/>
      <c r="G16" s="3"/>
      <c r="H16" s="3"/>
      <c r="I16" s="3"/>
      <c r="J16" s="3"/>
      <c r="K16" s="3"/>
      <c r="L16" s="3"/>
      <c r="M16" s="3"/>
      <c r="N16" s="6"/>
      <c r="O16" s="1" t="s">
        <v>20</v>
      </c>
      <c r="P16" s="3"/>
      <c r="Q16" s="46"/>
    </row>
    <row r="17" spans="2:17">
      <c r="B17" s="41"/>
      <c r="C17" s="42"/>
      <c r="D17" s="3"/>
      <c r="E17" s="3"/>
      <c r="F17" s="3"/>
      <c r="G17" s="3"/>
      <c r="H17" s="3"/>
      <c r="I17" s="3"/>
      <c r="J17" s="3"/>
      <c r="K17" s="3"/>
      <c r="L17" s="3"/>
      <c r="M17" s="3"/>
      <c r="N17" s="6"/>
      <c r="O17" s="1" t="s">
        <v>20</v>
      </c>
      <c r="P17" s="3"/>
      <c r="Q17" s="46"/>
    </row>
    <row r="18" spans="2:17">
      <c r="B18" s="41"/>
      <c r="C18" s="42"/>
      <c r="D18" s="3"/>
      <c r="E18" s="3"/>
      <c r="F18" s="3"/>
      <c r="G18" s="3"/>
      <c r="H18" s="3"/>
      <c r="I18" s="3"/>
      <c r="J18" s="3"/>
      <c r="K18" s="3"/>
      <c r="L18" s="3"/>
      <c r="M18" s="3"/>
      <c r="N18" s="6"/>
      <c r="O18" s="1" t="s">
        <v>20</v>
      </c>
      <c r="P18" s="3"/>
      <c r="Q18" s="46"/>
    </row>
    <row r="19" spans="2:17" ht="30.75" customHeight="1">
      <c r="B19" s="43"/>
      <c r="C19" s="44"/>
      <c r="D19" s="3">
        <f>D15</f>
        <v>3458</v>
      </c>
      <c r="E19" s="3">
        <f t="shared" ref="E19:J19" si="1">E15</f>
        <v>3036.1</v>
      </c>
      <c r="F19" s="3">
        <f t="shared" si="1"/>
        <v>87.8</v>
      </c>
      <c r="G19" s="3">
        <f t="shared" si="1"/>
        <v>0</v>
      </c>
      <c r="H19" s="3">
        <f t="shared" si="1"/>
        <v>1400</v>
      </c>
      <c r="I19" s="3">
        <f t="shared" si="1"/>
        <v>1400</v>
      </c>
      <c r="J19" s="3">
        <f t="shared" si="1"/>
        <v>100</v>
      </c>
      <c r="K19" s="1" t="s">
        <v>19</v>
      </c>
      <c r="L19" s="1" t="s">
        <v>20</v>
      </c>
      <c r="M19" s="1" t="s">
        <v>20</v>
      </c>
      <c r="N19" s="9" t="s">
        <v>20</v>
      </c>
      <c r="O19" s="3">
        <v>100</v>
      </c>
      <c r="P19" s="3"/>
      <c r="Q19" s="47"/>
    </row>
  </sheetData>
  <mergeCells count="17">
    <mergeCell ref="G9:J9"/>
    <mergeCell ref="K9:O9"/>
    <mergeCell ref="C1:P1"/>
    <mergeCell ref="C2:P2"/>
    <mergeCell ref="C3:P3"/>
    <mergeCell ref="C4:P4"/>
    <mergeCell ref="Q8:Q10"/>
    <mergeCell ref="B12:B14"/>
    <mergeCell ref="C12:C14"/>
    <mergeCell ref="Q12:Q14"/>
    <mergeCell ref="B15:C19"/>
    <mergeCell ref="Q15:Q19"/>
    <mergeCell ref="B8:B10"/>
    <mergeCell ref="C8:C10"/>
    <mergeCell ref="D8:O8"/>
    <mergeCell ref="P8:P10"/>
    <mergeCell ref="D9:F9"/>
  </mergeCells>
  <phoneticPr fontId="6" type="noConversion"/>
  <pageMargins left="0.74803149606299213" right="0.74803149606299213" top="0.98425196850393704" bottom="0.98425196850393704" header="0.51181102362204722" footer="0.51181102362204722"/>
  <pageSetup paperSize="9" scale="4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Q32"/>
  <sheetViews>
    <sheetView topLeftCell="A23" workbookViewId="0">
      <selection activeCell="Q32" sqref="Q32"/>
    </sheetView>
  </sheetViews>
  <sheetFormatPr defaultRowHeight="12.75"/>
  <sheetData>
    <row r="1" spans="2:17" ht="15.75">
      <c r="C1" s="52" t="s">
        <v>18</v>
      </c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</row>
    <row r="2" spans="2:17">
      <c r="C2" s="53" t="s">
        <v>51</v>
      </c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</row>
    <row r="3" spans="2:17"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2:17">
      <c r="C4" s="55" t="s">
        <v>43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</row>
    <row r="6" spans="2:17">
      <c r="C6" t="s">
        <v>17</v>
      </c>
    </row>
    <row r="8" spans="2:17">
      <c r="B8" s="48" t="s">
        <v>0</v>
      </c>
      <c r="C8" s="48" t="s">
        <v>22</v>
      </c>
      <c r="D8" s="48" t="s">
        <v>2</v>
      </c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 t="s">
        <v>1</v>
      </c>
      <c r="Q8" s="48" t="s">
        <v>21</v>
      </c>
    </row>
    <row r="9" spans="2:17">
      <c r="B9" s="48"/>
      <c r="C9" s="48"/>
      <c r="D9" s="48" t="s">
        <v>3</v>
      </c>
      <c r="E9" s="48"/>
      <c r="F9" s="48"/>
      <c r="G9" s="48" t="s">
        <v>7</v>
      </c>
      <c r="H9" s="48"/>
      <c r="I9" s="48"/>
      <c r="J9" s="48"/>
      <c r="K9" s="48" t="s">
        <v>12</v>
      </c>
      <c r="L9" s="48"/>
      <c r="M9" s="48"/>
      <c r="N9" s="48"/>
      <c r="O9" s="48"/>
      <c r="P9" s="48"/>
      <c r="Q9" s="48"/>
    </row>
    <row r="10" spans="2:17" ht="51">
      <c r="B10" s="48"/>
      <c r="C10" s="48"/>
      <c r="D10" s="34" t="s">
        <v>4</v>
      </c>
      <c r="E10" s="34" t="s">
        <v>5</v>
      </c>
      <c r="F10" s="34" t="s">
        <v>6</v>
      </c>
      <c r="G10" s="34" t="s">
        <v>8</v>
      </c>
      <c r="H10" s="34" t="s">
        <v>9</v>
      </c>
      <c r="I10" s="34" t="s">
        <v>10</v>
      </c>
      <c r="J10" s="34" t="s">
        <v>11</v>
      </c>
      <c r="K10" s="34" t="s">
        <v>8</v>
      </c>
      <c r="L10" s="34" t="s">
        <v>13</v>
      </c>
      <c r="M10" s="34" t="s">
        <v>14</v>
      </c>
      <c r="N10" s="34" t="s">
        <v>15</v>
      </c>
      <c r="O10" s="34" t="s">
        <v>16</v>
      </c>
      <c r="P10" s="48"/>
      <c r="Q10" s="48"/>
    </row>
    <row r="11" spans="2:17">
      <c r="B11" s="2">
        <v>1</v>
      </c>
      <c r="C11" s="2">
        <v>2</v>
      </c>
      <c r="D11" s="2">
        <v>3</v>
      </c>
      <c r="E11" s="2">
        <v>4</v>
      </c>
      <c r="F11" s="2">
        <v>5</v>
      </c>
      <c r="G11" s="2">
        <v>6</v>
      </c>
      <c r="H11" s="2">
        <v>7</v>
      </c>
      <c r="I11" s="2">
        <v>8</v>
      </c>
      <c r="J11" s="2">
        <v>9</v>
      </c>
      <c r="K11" s="2">
        <v>10</v>
      </c>
      <c r="L11" s="2">
        <v>11</v>
      </c>
      <c r="M11" s="2">
        <v>12</v>
      </c>
      <c r="N11" s="2">
        <v>13</v>
      </c>
      <c r="O11" s="2">
        <v>14</v>
      </c>
      <c r="P11" s="2">
        <v>15</v>
      </c>
      <c r="Q11" s="2">
        <v>16</v>
      </c>
    </row>
    <row r="12" spans="2:17" ht="89.25">
      <c r="B12" s="45">
        <v>1</v>
      </c>
      <c r="C12" s="74" t="s">
        <v>40</v>
      </c>
      <c r="D12" s="3"/>
      <c r="E12" s="3"/>
      <c r="F12" s="3"/>
      <c r="G12" s="19" t="s">
        <v>36</v>
      </c>
      <c r="H12" s="23">
        <v>21500</v>
      </c>
      <c r="I12" s="23">
        <v>22477</v>
      </c>
      <c r="J12" s="6">
        <f>ROUND(I12/H12*100,1)</f>
        <v>104.5</v>
      </c>
      <c r="K12" s="19" t="s">
        <v>49</v>
      </c>
      <c r="L12" s="24">
        <v>100</v>
      </c>
      <c r="M12" s="20">
        <v>105</v>
      </c>
      <c r="N12" s="6">
        <f>ROUND(M12/L12*100,1)</f>
        <v>105</v>
      </c>
      <c r="O12" s="34" t="s">
        <v>20</v>
      </c>
      <c r="P12" s="19" t="s">
        <v>42</v>
      </c>
      <c r="Q12" s="49" t="s">
        <v>41</v>
      </c>
    </row>
    <row r="13" spans="2:17" ht="153">
      <c r="B13" s="46"/>
      <c r="C13" s="77"/>
      <c r="D13" s="3"/>
      <c r="E13" s="3"/>
      <c r="F13" s="3"/>
      <c r="G13" s="3"/>
      <c r="H13" s="3"/>
      <c r="I13" s="3"/>
      <c r="J13" s="3"/>
      <c r="K13" s="19" t="s">
        <v>50</v>
      </c>
      <c r="L13" s="3">
        <v>90</v>
      </c>
      <c r="M13" s="6">
        <v>85</v>
      </c>
      <c r="N13" s="6">
        <f>ROUND(M13/L13*100,1)</f>
        <v>94.4</v>
      </c>
      <c r="O13" s="34" t="s">
        <v>20</v>
      </c>
      <c r="P13" s="3"/>
      <c r="Q13" s="50"/>
    </row>
    <row r="14" spans="2:17">
      <c r="B14" s="46"/>
      <c r="C14" s="77"/>
      <c r="D14" s="6"/>
      <c r="E14" s="6"/>
      <c r="F14" s="6"/>
      <c r="G14" s="6"/>
      <c r="H14" s="6"/>
      <c r="I14" s="6"/>
      <c r="J14" s="6"/>
      <c r="K14" s="6"/>
      <c r="L14" s="6"/>
      <c r="M14" s="6"/>
      <c r="N14" s="6" t="e">
        <f>ROUND(M14/L14*100,1)</f>
        <v>#DIV/0!</v>
      </c>
      <c r="O14" s="35" t="s">
        <v>20</v>
      </c>
      <c r="P14" s="6"/>
      <c r="Q14" s="50"/>
    </row>
    <row r="15" spans="2:17">
      <c r="B15" s="46"/>
      <c r="C15" s="77"/>
      <c r="D15" s="6"/>
      <c r="E15" s="6"/>
      <c r="F15" s="6"/>
      <c r="G15" s="6"/>
      <c r="H15" s="6"/>
      <c r="I15" s="6"/>
      <c r="J15" s="6"/>
      <c r="K15" s="6"/>
      <c r="L15" s="6"/>
      <c r="M15" s="6"/>
      <c r="N15" s="6" t="e">
        <f>ROUND(M15/L15*100,1)</f>
        <v>#DIV/0!</v>
      </c>
      <c r="O15" s="35" t="s">
        <v>20</v>
      </c>
      <c r="P15" s="6"/>
      <c r="Q15" s="50"/>
    </row>
    <row r="16" spans="2:17" ht="38.25">
      <c r="B16" s="47"/>
      <c r="C16" s="78"/>
      <c r="D16" s="6">
        <v>16315.8</v>
      </c>
      <c r="E16" s="6">
        <v>16315.8</v>
      </c>
      <c r="F16" s="33">
        <f>ROUND(E16/D16*100,1)</f>
        <v>100</v>
      </c>
      <c r="G16" s="6"/>
      <c r="H16" s="6">
        <f>H12</f>
        <v>21500</v>
      </c>
      <c r="I16" s="6">
        <f>I12</f>
        <v>22477</v>
      </c>
      <c r="J16" s="6">
        <f>ROUND(I16/H16*100,1)</f>
        <v>104.5</v>
      </c>
      <c r="K16" s="35" t="s">
        <v>19</v>
      </c>
      <c r="L16" s="35" t="s">
        <v>20</v>
      </c>
      <c r="M16" s="35" t="s">
        <v>20</v>
      </c>
      <c r="N16" s="35" t="s">
        <v>20</v>
      </c>
      <c r="O16" s="6">
        <f>(N12+N13)/2</f>
        <v>99.7</v>
      </c>
      <c r="P16" s="6"/>
      <c r="Q16" s="51"/>
    </row>
    <row r="17" spans="2:17">
      <c r="B17" s="39" t="s">
        <v>23</v>
      </c>
      <c r="C17" s="40"/>
      <c r="D17" s="6"/>
      <c r="E17" s="6"/>
      <c r="F17" s="6"/>
      <c r="G17" s="6"/>
      <c r="H17" s="6"/>
      <c r="I17" s="6"/>
      <c r="J17" s="6"/>
      <c r="K17" s="6"/>
      <c r="L17" s="6"/>
      <c r="M17" s="6"/>
      <c r="N17" s="6" t="e">
        <f>ROUND(M17/L17*100,1)</f>
        <v>#DIV/0!</v>
      </c>
      <c r="O17" s="35" t="s">
        <v>20</v>
      </c>
      <c r="P17" s="6"/>
      <c r="Q17" s="45"/>
    </row>
    <row r="18" spans="2:17">
      <c r="B18" s="41"/>
      <c r="C18" s="42"/>
      <c r="D18" s="6"/>
      <c r="E18" s="6"/>
      <c r="F18" s="6"/>
      <c r="G18" s="6"/>
      <c r="H18" s="6"/>
      <c r="I18" s="6"/>
      <c r="J18" s="6"/>
      <c r="K18" s="6"/>
      <c r="L18" s="6"/>
      <c r="M18" s="6"/>
      <c r="N18" s="6" t="e">
        <f>ROUND(M18/L18*100,1)</f>
        <v>#DIV/0!</v>
      </c>
      <c r="O18" s="35" t="s">
        <v>20</v>
      </c>
      <c r="P18" s="6"/>
      <c r="Q18" s="46"/>
    </row>
    <row r="19" spans="2:17">
      <c r="B19" s="41"/>
      <c r="C19" s="42"/>
      <c r="D19" s="6"/>
      <c r="E19" s="6"/>
      <c r="F19" s="6"/>
      <c r="G19" s="6"/>
      <c r="H19" s="6"/>
      <c r="I19" s="6"/>
      <c r="J19" s="6"/>
      <c r="K19" s="6"/>
      <c r="L19" s="6"/>
      <c r="M19" s="6"/>
      <c r="N19" s="6" t="e">
        <f>ROUND(M19/L19*100,1)</f>
        <v>#DIV/0!</v>
      </c>
      <c r="O19" s="35" t="s">
        <v>20</v>
      </c>
      <c r="P19" s="6"/>
      <c r="Q19" s="46"/>
    </row>
    <row r="20" spans="2:17">
      <c r="B20" s="41"/>
      <c r="C20" s="42"/>
      <c r="D20" s="6"/>
      <c r="E20" s="6"/>
      <c r="F20" s="6"/>
      <c r="G20" s="6"/>
      <c r="H20" s="6"/>
      <c r="I20" s="6"/>
      <c r="J20" s="6"/>
      <c r="K20" s="6"/>
      <c r="L20" s="6"/>
      <c r="M20" s="6"/>
      <c r="N20" s="6" t="e">
        <f>ROUND(M20/L20*100,1)</f>
        <v>#DIV/0!</v>
      </c>
      <c r="O20" s="35" t="s">
        <v>20</v>
      </c>
      <c r="P20" s="6"/>
      <c r="Q20" s="46"/>
    </row>
    <row r="21" spans="2:17" ht="38.25">
      <c r="B21" s="43"/>
      <c r="C21" s="44"/>
      <c r="D21" s="6"/>
      <c r="E21" s="6"/>
      <c r="F21" s="6">
        <f>F16</f>
        <v>100</v>
      </c>
      <c r="G21" s="6"/>
      <c r="H21" s="6"/>
      <c r="I21" s="6"/>
      <c r="J21" s="6">
        <f>J12</f>
        <v>104.5</v>
      </c>
      <c r="K21" s="35" t="s">
        <v>19</v>
      </c>
      <c r="L21" s="35" t="s">
        <v>20</v>
      </c>
      <c r="M21" s="35" t="s">
        <v>20</v>
      </c>
      <c r="N21" s="35" t="s">
        <v>20</v>
      </c>
      <c r="O21" s="6">
        <f>O16</f>
        <v>99.7</v>
      </c>
      <c r="P21" s="6">
        <f>(F21+J21+O21)/3</f>
        <v>101.39999999999999</v>
      </c>
      <c r="Q21" s="47"/>
    </row>
    <row r="22" spans="2:17" ht="178.5">
      <c r="B22" s="45">
        <v>2</v>
      </c>
      <c r="C22" s="49" t="s">
        <v>65</v>
      </c>
      <c r="D22" s="3"/>
      <c r="E22" s="3"/>
      <c r="F22" s="3"/>
      <c r="G22" s="19" t="s">
        <v>36</v>
      </c>
      <c r="H22" s="23">
        <v>11130</v>
      </c>
      <c r="I22" s="23">
        <v>9692</v>
      </c>
      <c r="J22" s="6">
        <f>ROUND(I22/H22*100,1)</f>
        <v>87.1</v>
      </c>
      <c r="K22" s="19" t="s">
        <v>66</v>
      </c>
      <c r="L22" s="24">
        <v>100</v>
      </c>
      <c r="M22" s="20">
        <v>87.1</v>
      </c>
      <c r="N22" s="6">
        <f>ROUND(M22/L22*100,1)</f>
        <v>87.1</v>
      </c>
      <c r="O22" s="34" t="s">
        <v>20</v>
      </c>
      <c r="P22" s="19" t="s">
        <v>67</v>
      </c>
      <c r="Q22" s="49" t="s">
        <v>68</v>
      </c>
    </row>
    <row r="23" spans="2:17" ht="102">
      <c r="B23" s="46"/>
      <c r="C23" s="46"/>
      <c r="D23" s="3"/>
      <c r="E23" s="3"/>
      <c r="F23" s="3"/>
      <c r="G23" s="19"/>
      <c r="H23" s="23"/>
      <c r="I23" s="23"/>
      <c r="J23" s="6"/>
      <c r="K23" s="19" t="s">
        <v>69</v>
      </c>
      <c r="L23" s="3">
        <v>100</v>
      </c>
      <c r="M23" s="6">
        <v>87.1</v>
      </c>
      <c r="N23" s="6">
        <f>ROUND(M23/L23*100,1)</f>
        <v>87.1</v>
      </c>
      <c r="O23" s="34" t="s">
        <v>20</v>
      </c>
      <c r="P23" s="19" t="s">
        <v>67</v>
      </c>
      <c r="Q23" s="50"/>
    </row>
    <row r="24" spans="2:17">
      <c r="B24" s="46"/>
      <c r="C24" s="46"/>
      <c r="D24" s="6"/>
      <c r="E24" s="6"/>
      <c r="F24" s="6"/>
      <c r="G24" s="6"/>
      <c r="H24" s="6"/>
      <c r="I24" s="6"/>
      <c r="J24" s="6"/>
      <c r="K24" s="6"/>
      <c r="L24" s="6"/>
      <c r="M24" s="6"/>
      <c r="N24" s="6" t="e">
        <f>ROUND(M24/L24*100,1)</f>
        <v>#DIV/0!</v>
      </c>
      <c r="O24" s="35" t="s">
        <v>20</v>
      </c>
      <c r="P24" s="6"/>
      <c r="Q24" s="50"/>
    </row>
    <row r="25" spans="2:17">
      <c r="B25" s="46"/>
      <c r="C25" s="46"/>
      <c r="D25" s="6"/>
      <c r="E25" s="6"/>
      <c r="F25" s="6"/>
      <c r="G25" s="6"/>
      <c r="H25" s="6"/>
      <c r="I25" s="6"/>
      <c r="J25" s="6"/>
      <c r="K25" s="6"/>
      <c r="L25" s="6"/>
      <c r="M25" s="6"/>
      <c r="N25" s="6" t="e">
        <f>ROUND(M25/L25*100,1)</f>
        <v>#DIV/0!</v>
      </c>
      <c r="O25" s="35" t="s">
        <v>20</v>
      </c>
      <c r="P25" s="6"/>
      <c r="Q25" s="50"/>
    </row>
    <row r="26" spans="2:17" ht="38.25">
      <c r="B26" s="47"/>
      <c r="C26" s="47"/>
      <c r="D26" s="6">
        <v>4491.5</v>
      </c>
      <c r="E26" s="6">
        <v>4444.5</v>
      </c>
      <c r="F26" s="33">
        <f>ROUND(E26/D26*100,1)</f>
        <v>99</v>
      </c>
      <c r="G26" s="6"/>
      <c r="H26" s="23">
        <v>11130</v>
      </c>
      <c r="I26" s="23">
        <v>9692</v>
      </c>
      <c r="J26" s="6">
        <f>ROUND(I26/H26*100,1)</f>
        <v>87.1</v>
      </c>
      <c r="K26" s="35" t="s">
        <v>19</v>
      </c>
      <c r="L26" s="35" t="s">
        <v>20</v>
      </c>
      <c r="M26" s="35" t="s">
        <v>20</v>
      </c>
      <c r="N26" s="35" t="s">
        <v>20</v>
      </c>
      <c r="O26" s="6">
        <f>(N22+N23)/2</f>
        <v>87.1</v>
      </c>
      <c r="P26" s="6"/>
      <c r="Q26" s="51"/>
    </row>
    <row r="27" spans="2:17">
      <c r="B27" s="39" t="s">
        <v>23</v>
      </c>
      <c r="C27" s="40"/>
      <c r="D27" s="6"/>
      <c r="E27" s="6"/>
      <c r="F27" s="6"/>
      <c r="G27" s="6"/>
      <c r="H27" s="6"/>
      <c r="I27" s="6"/>
      <c r="J27" s="6"/>
      <c r="K27" s="6"/>
      <c r="L27" s="6"/>
      <c r="M27" s="6"/>
      <c r="N27" s="6" t="e">
        <f>ROUND(M27/L27*100,1)</f>
        <v>#DIV/0!</v>
      </c>
      <c r="O27" s="35" t="s">
        <v>20</v>
      </c>
      <c r="P27" s="6"/>
      <c r="Q27" s="45"/>
    </row>
    <row r="28" spans="2:17">
      <c r="B28" s="41"/>
      <c r="C28" s="42"/>
      <c r="D28" s="6"/>
      <c r="E28" s="6"/>
      <c r="F28" s="6"/>
      <c r="G28" s="6"/>
      <c r="H28" s="6"/>
      <c r="I28" s="6"/>
      <c r="J28" s="6"/>
      <c r="K28" s="6"/>
      <c r="L28" s="6"/>
      <c r="M28" s="6"/>
      <c r="N28" s="6" t="e">
        <f>ROUND(M28/L28*100,1)</f>
        <v>#DIV/0!</v>
      </c>
      <c r="O28" s="35" t="s">
        <v>20</v>
      </c>
      <c r="P28" s="6"/>
      <c r="Q28" s="46"/>
    </row>
    <row r="29" spans="2:17">
      <c r="B29" s="41"/>
      <c r="C29" s="42"/>
      <c r="D29" s="6"/>
      <c r="E29" s="6"/>
      <c r="F29" s="6"/>
      <c r="G29" s="6"/>
      <c r="H29" s="6"/>
      <c r="I29" s="6"/>
      <c r="J29" s="6"/>
      <c r="K29" s="6"/>
      <c r="L29" s="6"/>
      <c r="M29" s="6"/>
      <c r="N29" s="6" t="e">
        <f>ROUND(M29/L29*100,1)</f>
        <v>#DIV/0!</v>
      </c>
      <c r="O29" s="35" t="s">
        <v>20</v>
      </c>
      <c r="P29" s="6"/>
      <c r="Q29" s="46"/>
    </row>
    <row r="30" spans="2:17">
      <c r="B30" s="41"/>
      <c r="C30" s="42"/>
      <c r="D30" s="6"/>
      <c r="E30" s="6"/>
      <c r="F30" s="6"/>
      <c r="G30" s="6"/>
      <c r="H30" s="6"/>
      <c r="I30" s="6"/>
      <c r="J30" s="6"/>
      <c r="K30" s="6"/>
      <c r="L30" s="6"/>
      <c r="M30" s="6"/>
      <c r="N30" s="6" t="e">
        <f>ROUND(M30/L30*100,1)</f>
        <v>#DIV/0!</v>
      </c>
      <c r="O30" s="35" t="s">
        <v>20</v>
      </c>
      <c r="P30" s="6"/>
      <c r="Q30" s="46"/>
    </row>
    <row r="31" spans="2:17" ht="38.25">
      <c r="B31" s="43"/>
      <c r="C31" s="44"/>
      <c r="D31" s="6"/>
      <c r="E31" s="6"/>
      <c r="F31" s="6">
        <f>F26</f>
        <v>99</v>
      </c>
      <c r="G31" s="6"/>
      <c r="H31" s="6"/>
      <c r="I31" s="6"/>
      <c r="J31" s="6">
        <f>J22</f>
        <v>87.1</v>
      </c>
      <c r="K31" s="35" t="s">
        <v>19</v>
      </c>
      <c r="L31" s="35" t="s">
        <v>20</v>
      </c>
      <c r="M31" s="35" t="s">
        <v>20</v>
      </c>
      <c r="N31" s="35" t="s">
        <v>20</v>
      </c>
      <c r="O31" s="6">
        <f>O26</f>
        <v>87.1</v>
      </c>
      <c r="P31" s="6">
        <f>(F31+J31+O31)/3</f>
        <v>91.066666666666663</v>
      </c>
      <c r="Q31" s="47"/>
    </row>
    <row r="32" spans="2:17" ht="38.25">
      <c r="B32" s="80" t="s">
        <v>70</v>
      </c>
      <c r="C32" s="48"/>
      <c r="D32" s="6">
        <f>D16+D26</f>
        <v>20807.3</v>
      </c>
      <c r="E32" s="6">
        <f>E16+E26</f>
        <v>20760.3</v>
      </c>
      <c r="F32" s="33">
        <f>ROUND(E32/D32*100,1)</f>
        <v>99.8</v>
      </c>
      <c r="G32" s="6"/>
      <c r="H32" s="6">
        <f>H16+H26</f>
        <v>32630</v>
      </c>
      <c r="I32" s="6">
        <f>I16+I26</f>
        <v>32169</v>
      </c>
      <c r="J32" s="33">
        <f>ROUND(I32/H32*100,1)</f>
        <v>98.6</v>
      </c>
      <c r="K32" s="35" t="s">
        <v>19</v>
      </c>
      <c r="L32" s="35" t="s">
        <v>20</v>
      </c>
      <c r="M32" s="35" t="s">
        <v>20</v>
      </c>
      <c r="N32" s="35" t="s">
        <v>20</v>
      </c>
      <c r="O32" s="6">
        <f>(O21+O31)/2</f>
        <v>93.4</v>
      </c>
      <c r="P32" s="6">
        <f>(F32+J32+O32)/3</f>
        <v>97.266666666666652</v>
      </c>
      <c r="Q32" s="23" t="s">
        <v>71</v>
      </c>
    </row>
  </sheetData>
  <mergeCells count="23">
    <mergeCell ref="B22:B26"/>
    <mergeCell ref="C22:C26"/>
    <mergeCell ref="Q22:Q26"/>
    <mergeCell ref="B27:C31"/>
    <mergeCell ref="Q27:Q31"/>
    <mergeCell ref="B32:C32"/>
    <mergeCell ref="B17:C21"/>
    <mergeCell ref="Q17:Q21"/>
    <mergeCell ref="Q8:Q10"/>
    <mergeCell ref="D9:F9"/>
    <mergeCell ref="G9:J9"/>
    <mergeCell ref="K9:O9"/>
    <mergeCell ref="B12:B16"/>
    <mergeCell ref="C12:C16"/>
    <mergeCell ref="Q12:Q16"/>
    <mergeCell ref="C1:P1"/>
    <mergeCell ref="C2:P2"/>
    <mergeCell ref="C3:P3"/>
    <mergeCell ref="C4:P4"/>
    <mergeCell ref="B8:B10"/>
    <mergeCell ref="C8:C10"/>
    <mergeCell ref="D8:O8"/>
    <mergeCell ref="P8:P10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S57"/>
  <sheetViews>
    <sheetView tabSelected="1" topLeftCell="B1" zoomScale="80" zoomScaleNormal="80" workbookViewId="0">
      <selection activeCell="P38" sqref="P38"/>
    </sheetView>
  </sheetViews>
  <sheetFormatPr defaultRowHeight="12.75"/>
  <cols>
    <col min="1" max="1" width="9.140625" style="5"/>
    <col min="2" max="2" width="4" style="5" customWidth="1"/>
    <col min="3" max="3" width="17.42578125" style="5" customWidth="1"/>
    <col min="4" max="5" width="10.42578125" style="5" bestFit="1" customWidth="1"/>
    <col min="6" max="6" width="9.140625" style="5"/>
    <col min="7" max="7" width="13.42578125" style="5" customWidth="1"/>
    <col min="8" max="10" width="9.140625" style="5"/>
    <col min="11" max="11" width="18.140625" style="5" customWidth="1"/>
    <col min="12" max="14" width="9.140625" style="5"/>
    <col min="15" max="15" width="11.140625" style="5" bestFit="1" customWidth="1"/>
    <col min="16" max="16" width="16.85546875" style="5" customWidth="1"/>
    <col min="17" max="17" width="25.42578125" style="5" customWidth="1"/>
    <col min="18" max="16384" width="9.140625" style="5"/>
  </cols>
  <sheetData>
    <row r="1" spans="2:19" ht="48" customHeight="1">
      <c r="C1" s="69" t="s">
        <v>18</v>
      </c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</row>
    <row r="2" spans="2:19">
      <c r="C2" s="70" t="s">
        <v>24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</row>
    <row r="3" spans="2:19"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</row>
    <row r="4" spans="2:19">
      <c r="C4" s="72" t="s">
        <v>54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</row>
    <row r="6" spans="2:19">
      <c r="C6" s="5" t="s">
        <v>17</v>
      </c>
    </row>
    <row r="8" spans="2:19">
      <c r="B8" s="68" t="s">
        <v>0</v>
      </c>
      <c r="C8" s="68" t="s">
        <v>22</v>
      </c>
      <c r="D8" s="68" t="s">
        <v>2</v>
      </c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 t="s">
        <v>1</v>
      </c>
      <c r="Q8" s="68" t="s">
        <v>21</v>
      </c>
    </row>
    <row r="9" spans="2:19" ht="97.5" customHeight="1">
      <c r="B9" s="68"/>
      <c r="C9" s="68"/>
      <c r="D9" s="68" t="s">
        <v>3</v>
      </c>
      <c r="E9" s="68"/>
      <c r="F9" s="68"/>
      <c r="G9" s="68" t="s">
        <v>7</v>
      </c>
      <c r="H9" s="68"/>
      <c r="I9" s="68"/>
      <c r="J9" s="68"/>
      <c r="K9" s="68" t="s">
        <v>12</v>
      </c>
      <c r="L9" s="68"/>
      <c r="M9" s="68"/>
      <c r="N9" s="68"/>
      <c r="O9" s="68"/>
      <c r="P9" s="68"/>
      <c r="Q9" s="68"/>
    </row>
    <row r="10" spans="2:19" ht="51">
      <c r="B10" s="68"/>
      <c r="C10" s="68"/>
      <c r="D10" s="9" t="s">
        <v>4</v>
      </c>
      <c r="E10" s="9" t="s">
        <v>5</v>
      </c>
      <c r="F10" s="9" t="s">
        <v>6</v>
      </c>
      <c r="G10" s="9" t="s">
        <v>8</v>
      </c>
      <c r="H10" s="9" t="s">
        <v>9</v>
      </c>
      <c r="I10" s="9" t="s">
        <v>10</v>
      </c>
      <c r="J10" s="9" t="s">
        <v>11</v>
      </c>
      <c r="K10" s="9" t="s">
        <v>8</v>
      </c>
      <c r="L10" s="9" t="s">
        <v>13</v>
      </c>
      <c r="M10" s="9" t="s">
        <v>14</v>
      </c>
      <c r="N10" s="9" t="s">
        <v>15</v>
      </c>
      <c r="O10" s="9" t="s">
        <v>16</v>
      </c>
      <c r="P10" s="68"/>
      <c r="Q10" s="68"/>
    </row>
    <row r="11" spans="2:19">
      <c r="B11" s="10">
        <v>1</v>
      </c>
      <c r="C11" s="10">
        <v>2</v>
      </c>
      <c r="D11" s="10">
        <v>3</v>
      </c>
      <c r="E11" s="10">
        <v>4</v>
      </c>
      <c r="F11" s="10">
        <v>5</v>
      </c>
      <c r="G11" s="10">
        <v>6</v>
      </c>
      <c r="H11" s="10">
        <v>7</v>
      </c>
      <c r="I11" s="10">
        <v>8</v>
      </c>
      <c r="J11" s="10">
        <v>9</v>
      </c>
      <c r="K11" s="10">
        <v>10</v>
      </c>
      <c r="L11" s="10">
        <v>11</v>
      </c>
      <c r="M11" s="10">
        <v>12</v>
      </c>
      <c r="N11" s="10">
        <v>13</v>
      </c>
      <c r="O11" s="10">
        <v>14</v>
      </c>
      <c r="P11" s="10">
        <v>15</v>
      </c>
      <c r="Q11" s="10">
        <v>16</v>
      </c>
    </row>
    <row r="12" spans="2:19" ht="89.25" hidden="1">
      <c r="B12" s="36">
        <v>1</v>
      </c>
      <c r="C12" s="36" t="s">
        <v>28</v>
      </c>
      <c r="D12" s="6"/>
      <c r="E12" s="6"/>
      <c r="F12" s="6"/>
      <c r="G12" s="7" t="s">
        <v>37</v>
      </c>
      <c r="H12" s="6">
        <v>3973</v>
      </c>
      <c r="I12" s="6">
        <v>3973</v>
      </c>
      <c r="J12" s="11">
        <v>1</v>
      </c>
      <c r="K12" s="7" t="s">
        <v>33</v>
      </c>
      <c r="L12" s="6">
        <v>35.9</v>
      </c>
      <c r="M12" s="6">
        <v>35.9</v>
      </c>
      <c r="N12" s="6">
        <f>ROUND(M12/L12*100,1)</f>
        <v>100</v>
      </c>
      <c r="O12" s="9" t="s">
        <v>20</v>
      </c>
      <c r="P12" s="8" t="s">
        <v>34</v>
      </c>
      <c r="Q12" s="36" t="s">
        <v>39</v>
      </c>
    </row>
    <row r="13" spans="2:19" ht="115.5" hidden="1" customHeight="1">
      <c r="B13" s="37"/>
      <c r="C13" s="37"/>
      <c r="D13" s="6"/>
      <c r="E13" s="6"/>
      <c r="F13" s="6"/>
      <c r="G13" s="6"/>
      <c r="H13" s="6"/>
      <c r="I13" s="6"/>
      <c r="J13" s="6"/>
      <c r="K13" s="7" t="s">
        <v>32</v>
      </c>
      <c r="L13" s="6">
        <v>99.7</v>
      </c>
      <c r="M13" s="6">
        <v>100</v>
      </c>
      <c r="N13" s="6">
        <f>ROUND(M13/L13*100,1)</f>
        <v>100.3</v>
      </c>
      <c r="O13" s="9" t="s">
        <v>20</v>
      </c>
      <c r="P13" s="8" t="s">
        <v>34</v>
      </c>
      <c r="Q13" s="37"/>
    </row>
    <row r="14" spans="2:19" ht="15.75" hidden="1">
      <c r="B14" s="38"/>
      <c r="C14" s="38"/>
      <c r="D14" s="3">
        <v>17964.2</v>
      </c>
      <c r="E14" s="3">
        <v>4591</v>
      </c>
      <c r="F14" s="4">
        <v>25.6</v>
      </c>
      <c r="G14" s="7"/>
      <c r="H14" s="6">
        <v>3973</v>
      </c>
      <c r="I14" s="6">
        <v>3973</v>
      </c>
      <c r="J14" s="6">
        <f>ROUND(I14/H14*100,1)</f>
        <v>100</v>
      </c>
      <c r="K14" s="9" t="s">
        <v>19</v>
      </c>
      <c r="L14" s="9" t="s">
        <v>20</v>
      </c>
      <c r="M14" s="9" t="s">
        <v>20</v>
      </c>
      <c r="N14" s="6">
        <f>ROUND((M12/L12*100+M13/L13*100)/2,1)</f>
        <v>100.2</v>
      </c>
      <c r="O14" s="12">
        <f>ROUND((F14+J14+N14)/3,1)</f>
        <v>75.3</v>
      </c>
      <c r="P14" s="6"/>
      <c r="Q14" s="38"/>
      <c r="S14" s="13"/>
    </row>
    <row r="15" spans="2:19" ht="176.25" hidden="1" customHeight="1">
      <c r="B15" s="36">
        <v>2</v>
      </c>
      <c r="C15" s="36" t="s">
        <v>25</v>
      </c>
      <c r="D15" s="6"/>
      <c r="E15" s="6"/>
      <c r="F15" s="6"/>
      <c r="G15" s="7" t="s">
        <v>38</v>
      </c>
      <c r="H15" s="6">
        <v>2500</v>
      </c>
      <c r="I15" s="6">
        <v>2500</v>
      </c>
      <c r="J15" s="6">
        <v>100</v>
      </c>
      <c r="K15" s="7" t="s">
        <v>33</v>
      </c>
      <c r="L15" s="6">
        <v>57</v>
      </c>
      <c r="M15" s="6">
        <v>57</v>
      </c>
      <c r="N15" s="6">
        <f>ROUND(M15/L15*100,1)</f>
        <v>100</v>
      </c>
      <c r="O15" s="9" t="s">
        <v>20</v>
      </c>
      <c r="P15" s="8" t="s">
        <v>34</v>
      </c>
      <c r="Q15" s="36"/>
    </row>
    <row r="16" spans="2:19" ht="51.75" hidden="1">
      <c r="B16" s="37"/>
      <c r="C16" s="37"/>
      <c r="D16" s="6"/>
      <c r="E16" s="6"/>
      <c r="F16" s="6"/>
      <c r="G16" s="6"/>
      <c r="H16" s="6"/>
      <c r="I16" s="6"/>
      <c r="J16" s="6"/>
      <c r="K16" s="7" t="s">
        <v>32</v>
      </c>
      <c r="L16" s="6">
        <v>95</v>
      </c>
      <c r="M16" s="6">
        <v>100</v>
      </c>
      <c r="N16" s="6">
        <f>ROUND(M16/L16*100,1)</f>
        <v>105.3</v>
      </c>
      <c r="O16" s="9" t="s">
        <v>20</v>
      </c>
      <c r="P16" s="8" t="s">
        <v>34</v>
      </c>
      <c r="Q16" s="37"/>
      <c r="S16" s="13"/>
    </row>
    <row r="17" spans="2:17" hidden="1">
      <c r="B17" s="37"/>
      <c r="C17" s="37"/>
      <c r="D17" s="6"/>
      <c r="E17" s="6"/>
      <c r="F17" s="6"/>
      <c r="G17" s="6"/>
      <c r="H17" s="6"/>
      <c r="I17" s="6"/>
      <c r="J17" s="6"/>
      <c r="K17" s="6"/>
      <c r="L17" s="6"/>
      <c r="M17" s="6"/>
      <c r="N17" s="6">
        <f>ROUND((M15/L15*100+M16/L16*100)/2,1)</f>
        <v>102.6</v>
      </c>
      <c r="O17" s="9" t="s">
        <v>20</v>
      </c>
      <c r="P17" s="6"/>
      <c r="Q17" s="37"/>
    </row>
    <row r="18" spans="2:17" hidden="1">
      <c r="B18" s="38"/>
      <c r="C18" s="38"/>
      <c r="D18" s="3">
        <v>3413.7</v>
      </c>
      <c r="E18" s="3">
        <v>3413.7</v>
      </c>
      <c r="F18" s="4">
        <v>100</v>
      </c>
      <c r="G18" s="7"/>
      <c r="H18" s="6">
        <v>2500</v>
      </c>
      <c r="I18" s="6">
        <v>2500</v>
      </c>
      <c r="J18" s="6">
        <f>ROUND(I18/H18*100,1)</f>
        <v>100</v>
      </c>
      <c r="K18" s="9" t="s">
        <v>19</v>
      </c>
      <c r="L18" s="9" t="s">
        <v>20</v>
      </c>
      <c r="M18" s="9" t="s">
        <v>20</v>
      </c>
      <c r="N18" s="9" t="s">
        <v>20</v>
      </c>
      <c r="O18" s="6">
        <f>ROUND((F18+J15+N17)/3,1)</f>
        <v>100.9</v>
      </c>
      <c r="P18" s="6"/>
      <c r="Q18" s="38"/>
    </row>
    <row r="19" spans="2:17" ht="127.5" hidden="1" customHeight="1">
      <c r="B19" s="36">
        <v>3</v>
      </c>
      <c r="C19" s="36" t="s">
        <v>26</v>
      </c>
      <c r="D19" s="6"/>
      <c r="E19" s="6"/>
      <c r="F19" s="6"/>
      <c r="G19" s="7" t="s">
        <v>37</v>
      </c>
      <c r="H19" s="14">
        <v>2101</v>
      </c>
      <c r="I19" s="14">
        <v>2028</v>
      </c>
      <c r="J19" s="15">
        <v>0.96499999999999997</v>
      </c>
      <c r="K19" s="8" t="s">
        <v>33</v>
      </c>
      <c r="L19" s="6">
        <v>50</v>
      </c>
      <c r="M19" s="6">
        <v>50</v>
      </c>
      <c r="N19" s="6">
        <f>ROUND(M19/L19*100,1)</f>
        <v>100</v>
      </c>
      <c r="O19" s="9" t="s">
        <v>20</v>
      </c>
      <c r="P19" s="8" t="s">
        <v>34</v>
      </c>
      <c r="Q19" s="36"/>
    </row>
    <row r="20" spans="2:17" ht="51" hidden="1">
      <c r="B20" s="37"/>
      <c r="C20" s="37"/>
      <c r="D20" s="6"/>
      <c r="E20" s="6"/>
      <c r="F20" s="6"/>
      <c r="G20" s="6"/>
      <c r="H20" s="6"/>
      <c r="I20" s="6"/>
      <c r="J20" s="6"/>
      <c r="K20" s="7" t="s">
        <v>32</v>
      </c>
      <c r="L20" s="6">
        <v>98</v>
      </c>
      <c r="M20" s="6">
        <v>97</v>
      </c>
      <c r="N20" s="6">
        <f>ROUND(M20/L20*100,1)</f>
        <v>99</v>
      </c>
      <c r="O20" s="9" t="s">
        <v>20</v>
      </c>
      <c r="P20" s="8" t="s">
        <v>34</v>
      </c>
      <c r="Q20" s="37"/>
    </row>
    <row r="21" spans="2:17" hidden="1">
      <c r="B21" s="37"/>
      <c r="C21" s="37"/>
      <c r="D21" s="6"/>
      <c r="E21" s="6"/>
      <c r="F21" s="6"/>
      <c r="G21" s="6"/>
      <c r="H21" s="6"/>
      <c r="I21" s="6"/>
      <c r="J21" s="6"/>
      <c r="K21" s="6"/>
      <c r="L21" s="6"/>
      <c r="M21" s="6"/>
      <c r="N21" s="6">
        <f>ROUND((M19/L19*100+M20/L20*100)/2,1)</f>
        <v>99.5</v>
      </c>
      <c r="O21" s="9" t="s">
        <v>20</v>
      </c>
      <c r="P21" s="6"/>
      <c r="Q21" s="37"/>
    </row>
    <row r="22" spans="2:17" hidden="1">
      <c r="B22" s="38"/>
      <c r="C22" s="38"/>
      <c r="D22" s="3">
        <v>2113</v>
      </c>
      <c r="E22" s="3">
        <v>1706.7</v>
      </c>
      <c r="F22" s="4">
        <v>80.8</v>
      </c>
      <c r="G22" s="7"/>
      <c r="H22" s="6">
        <v>2101</v>
      </c>
      <c r="I22" s="6">
        <v>2028</v>
      </c>
      <c r="J22" s="6">
        <f>ROUND(I22/H22*100,1)</f>
        <v>96.5</v>
      </c>
      <c r="K22" s="9" t="s">
        <v>19</v>
      </c>
      <c r="L22" s="9" t="s">
        <v>20</v>
      </c>
      <c r="M22" s="9" t="s">
        <v>20</v>
      </c>
      <c r="N22" s="9" t="s">
        <v>20</v>
      </c>
      <c r="O22" s="6">
        <f>ROUND((F22+J19+N21)/3,1)</f>
        <v>60.4</v>
      </c>
      <c r="P22" s="6"/>
      <c r="Q22" s="38"/>
    </row>
    <row r="23" spans="2:17" ht="165.75" hidden="1" customHeight="1">
      <c r="B23" s="36">
        <v>4</v>
      </c>
      <c r="C23" s="36" t="s">
        <v>27</v>
      </c>
      <c r="D23" s="6"/>
      <c r="E23" s="6"/>
      <c r="F23" s="6"/>
      <c r="G23" s="7" t="s">
        <v>38</v>
      </c>
      <c r="H23" s="6">
        <v>324</v>
      </c>
      <c r="I23" s="6">
        <v>330</v>
      </c>
      <c r="J23" s="6">
        <v>100</v>
      </c>
      <c r="K23" s="7" t="s">
        <v>33</v>
      </c>
      <c r="L23" s="6">
        <v>75</v>
      </c>
      <c r="M23" s="6">
        <v>75</v>
      </c>
      <c r="N23" s="6">
        <f>ROUND(M23/L23*100,1)</f>
        <v>100</v>
      </c>
      <c r="O23" s="9" t="s">
        <v>20</v>
      </c>
      <c r="P23" s="8" t="s">
        <v>34</v>
      </c>
      <c r="Q23" s="36"/>
    </row>
    <row r="24" spans="2:17" ht="51" hidden="1">
      <c r="B24" s="37"/>
      <c r="C24" s="37"/>
      <c r="D24" s="6"/>
      <c r="E24" s="6"/>
      <c r="F24" s="6"/>
      <c r="G24" s="6"/>
      <c r="H24" s="6"/>
      <c r="I24" s="6"/>
      <c r="J24" s="6"/>
      <c r="K24" s="7" t="s">
        <v>32</v>
      </c>
      <c r="L24" s="6">
        <v>100</v>
      </c>
      <c r="M24" s="6">
        <v>100</v>
      </c>
      <c r="N24" s="6">
        <f>ROUND(M24/L24*100,1)</f>
        <v>100</v>
      </c>
      <c r="O24" s="9" t="s">
        <v>20</v>
      </c>
      <c r="P24" s="8" t="s">
        <v>34</v>
      </c>
      <c r="Q24" s="37"/>
    </row>
    <row r="25" spans="2:17" hidden="1">
      <c r="B25" s="37"/>
      <c r="C25" s="37"/>
      <c r="D25" s="6"/>
      <c r="E25" s="6"/>
      <c r="F25" s="6"/>
      <c r="G25" s="6"/>
      <c r="H25" s="6"/>
      <c r="I25" s="6"/>
      <c r="J25" s="6"/>
      <c r="K25" s="6"/>
      <c r="L25" s="6"/>
      <c r="M25" s="6"/>
      <c r="N25" s="6">
        <f>ROUND((M23/L23*100+M24/L24*100)/2,1)</f>
        <v>100</v>
      </c>
      <c r="O25" s="9" t="s">
        <v>20</v>
      </c>
      <c r="P25" s="6"/>
      <c r="Q25" s="37"/>
    </row>
    <row r="26" spans="2:17" hidden="1">
      <c r="B26" s="38"/>
      <c r="C26" s="38"/>
      <c r="D26" s="3">
        <v>1183.4000000000001</v>
      </c>
      <c r="E26" s="3">
        <v>1183.4000000000001</v>
      </c>
      <c r="F26" s="4">
        <v>100</v>
      </c>
      <c r="G26" s="7"/>
      <c r="H26" s="6">
        <v>324</v>
      </c>
      <c r="I26" s="6">
        <v>330</v>
      </c>
      <c r="J26" s="6">
        <f>ROUND(I26/H26*100,1)</f>
        <v>101.9</v>
      </c>
      <c r="K26" s="9" t="s">
        <v>19</v>
      </c>
      <c r="L26" s="9" t="s">
        <v>20</v>
      </c>
      <c r="M26" s="9" t="s">
        <v>20</v>
      </c>
      <c r="N26" s="9" t="s">
        <v>20</v>
      </c>
      <c r="O26" s="6">
        <f>ROUND((F26+J23+N25)/3,1)</f>
        <v>100</v>
      </c>
      <c r="P26" s="6"/>
      <c r="Q26" s="38"/>
    </row>
    <row r="27" spans="2:17" ht="170.25" hidden="1" customHeight="1">
      <c r="B27" s="36">
        <v>5</v>
      </c>
      <c r="C27" s="36" t="s">
        <v>29</v>
      </c>
      <c r="D27" s="6"/>
      <c r="E27" s="6"/>
      <c r="F27" s="6"/>
      <c r="G27" s="7" t="s">
        <v>37</v>
      </c>
      <c r="H27" s="6">
        <v>1875</v>
      </c>
      <c r="I27" s="6">
        <v>1875</v>
      </c>
      <c r="J27" s="6">
        <v>100</v>
      </c>
      <c r="K27" s="7" t="s">
        <v>33</v>
      </c>
      <c r="L27" s="6">
        <v>54</v>
      </c>
      <c r="M27" s="6">
        <v>54</v>
      </c>
      <c r="N27" s="6">
        <f>ROUND(M27/L27*100,1)</f>
        <v>100</v>
      </c>
      <c r="O27" s="9" t="s">
        <v>20</v>
      </c>
      <c r="P27" s="8" t="s">
        <v>34</v>
      </c>
      <c r="Q27" s="36"/>
    </row>
    <row r="28" spans="2:17" ht="51" hidden="1">
      <c r="B28" s="37"/>
      <c r="C28" s="37"/>
      <c r="D28" s="6"/>
      <c r="E28" s="6"/>
      <c r="F28" s="6"/>
      <c r="G28" s="6"/>
      <c r="H28" s="6"/>
      <c r="I28" s="6"/>
      <c r="J28" s="6"/>
      <c r="K28" s="7" t="s">
        <v>32</v>
      </c>
      <c r="L28" s="6">
        <v>97</v>
      </c>
      <c r="M28" s="6">
        <v>100</v>
      </c>
      <c r="N28" s="6">
        <f>ROUND(M28/L28*100,1)</f>
        <v>103.1</v>
      </c>
      <c r="O28" s="9" t="s">
        <v>20</v>
      </c>
      <c r="P28" s="8" t="s">
        <v>34</v>
      </c>
      <c r="Q28" s="37"/>
    </row>
    <row r="29" spans="2:17" hidden="1">
      <c r="B29" s="37"/>
      <c r="C29" s="37"/>
      <c r="D29" s="6"/>
      <c r="E29" s="6"/>
      <c r="F29" s="6"/>
      <c r="G29" s="6"/>
      <c r="H29" s="6"/>
      <c r="I29" s="6"/>
      <c r="J29" s="6"/>
      <c r="K29" s="6"/>
      <c r="L29" s="6"/>
      <c r="M29" s="6"/>
      <c r="N29" s="6">
        <f>ROUND((M27/L27*100+M28/L28*100)/2,1)</f>
        <v>101.5</v>
      </c>
      <c r="O29" s="9" t="s">
        <v>20</v>
      </c>
      <c r="P29" s="6"/>
      <c r="Q29" s="37"/>
    </row>
    <row r="30" spans="2:17" hidden="1">
      <c r="B30" s="38"/>
      <c r="C30" s="38"/>
      <c r="D30" s="16">
        <v>2150</v>
      </c>
      <c r="E30" s="16">
        <v>2143.4</v>
      </c>
      <c r="F30" s="17">
        <v>99.7</v>
      </c>
      <c r="G30" s="7"/>
      <c r="H30" s="6">
        <v>1875</v>
      </c>
      <c r="I30" s="6">
        <v>1875</v>
      </c>
      <c r="J30" s="6">
        <f>ROUND(I30/H30*100,1)</f>
        <v>100</v>
      </c>
      <c r="K30" s="9" t="s">
        <v>19</v>
      </c>
      <c r="L30" s="9" t="s">
        <v>20</v>
      </c>
      <c r="M30" s="9" t="s">
        <v>20</v>
      </c>
      <c r="N30" s="9" t="s">
        <v>20</v>
      </c>
      <c r="O30" s="6">
        <f>ROUND((F30+J27+N29)/3,1)</f>
        <v>100.4</v>
      </c>
      <c r="P30" s="6"/>
      <c r="Q30" s="38"/>
    </row>
    <row r="31" spans="2:17" ht="190.5" hidden="1" customHeight="1">
      <c r="B31" s="36">
        <v>6</v>
      </c>
      <c r="C31" s="36" t="s">
        <v>30</v>
      </c>
      <c r="D31" s="6"/>
      <c r="E31" s="6"/>
      <c r="F31" s="6"/>
      <c r="G31" s="7" t="s">
        <v>38</v>
      </c>
      <c r="H31" s="6">
        <v>3035</v>
      </c>
      <c r="I31" s="6">
        <v>3029</v>
      </c>
      <c r="J31" s="6">
        <v>99.8</v>
      </c>
      <c r="K31" s="7" t="s">
        <v>33</v>
      </c>
      <c r="L31" s="6">
        <v>72</v>
      </c>
      <c r="M31" s="6">
        <v>73</v>
      </c>
      <c r="N31" s="6">
        <f>ROUND(M31/L31*100,1)</f>
        <v>101.4</v>
      </c>
      <c r="O31" s="9" t="s">
        <v>20</v>
      </c>
      <c r="P31" s="8" t="s">
        <v>35</v>
      </c>
      <c r="Q31" s="36"/>
    </row>
    <row r="32" spans="2:17" ht="51" hidden="1">
      <c r="B32" s="37"/>
      <c r="C32" s="37"/>
      <c r="D32" s="6"/>
      <c r="E32" s="6"/>
      <c r="F32" s="6"/>
      <c r="G32" s="6"/>
      <c r="H32" s="6"/>
      <c r="I32" s="6"/>
      <c r="J32" s="6"/>
      <c r="K32" s="7" t="s">
        <v>32</v>
      </c>
      <c r="L32" s="6">
        <v>99.8</v>
      </c>
      <c r="M32" s="6">
        <v>99.8</v>
      </c>
      <c r="N32" s="6">
        <f>ROUND(M32/L32*100,1)</f>
        <v>100</v>
      </c>
      <c r="O32" s="9" t="s">
        <v>20</v>
      </c>
      <c r="P32" s="8" t="s">
        <v>34</v>
      </c>
      <c r="Q32" s="37"/>
    </row>
    <row r="33" spans="2:17" hidden="1">
      <c r="B33" s="37"/>
      <c r="C33" s="37"/>
      <c r="D33" s="6"/>
      <c r="E33" s="6"/>
      <c r="F33" s="6"/>
      <c r="G33" s="6"/>
      <c r="H33" s="6"/>
      <c r="I33" s="6"/>
      <c r="J33" s="6"/>
      <c r="K33" s="6"/>
      <c r="L33" s="6"/>
      <c r="M33" s="6"/>
      <c r="N33" s="6">
        <f>ROUND((M31/L31*100+M32/L32*100)/2,1)</f>
        <v>100.7</v>
      </c>
      <c r="O33" s="9" t="s">
        <v>20</v>
      </c>
      <c r="P33" s="6"/>
      <c r="Q33" s="37"/>
    </row>
    <row r="34" spans="2:17" hidden="1">
      <c r="B34" s="38"/>
      <c r="C34" s="38"/>
      <c r="D34" s="3">
        <v>3027.6</v>
      </c>
      <c r="E34" s="3">
        <v>3008.7</v>
      </c>
      <c r="F34" s="3">
        <v>99.4</v>
      </c>
      <c r="G34" s="7"/>
      <c r="H34" s="6">
        <v>3035</v>
      </c>
      <c r="I34" s="6">
        <v>3029</v>
      </c>
      <c r="J34" s="6">
        <f>ROUND(I34/H34*100,1)</f>
        <v>99.8</v>
      </c>
      <c r="K34" s="9" t="s">
        <v>19</v>
      </c>
      <c r="L34" s="9" t="s">
        <v>20</v>
      </c>
      <c r="M34" s="9" t="s">
        <v>20</v>
      </c>
      <c r="N34" s="9" t="s">
        <v>20</v>
      </c>
      <c r="O34" s="6">
        <f>ROUND((F34+J31+N33)/3,1)</f>
        <v>100</v>
      </c>
      <c r="P34" s="6"/>
      <c r="Q34" s="38"/>
    </row>
    <row r="35" spans="2:17" ht="114" customHeight="1">
      <c r="B35" s="36">
        <v>1</v>
      </c>
      <c r="C35" s="74" t="s">
        <v>31</v>
      </c>
      <c r="D35" s="6"/>
      <c r="E35" s="6"/>
      <c r="F35" s="6"/>
      <c r="G35" s="7" t="s">
        <v>48</v>
      </c>
      <c r="H35" s="20">
        <v>33480</v>
      </c>
      <c r="I35" s="20">
        <v>17618</v>
      </c>
      <c r="J35" s="18">
        <f>I35/H35*100</f>
        <v>52.622461170848268</v>
      </c>
      <c r="K35" s="21" t="s">
        <v>33</v>
      </c>
      <c r="L35" s="20">
        <v>90</v>
      </c>
      <c r="M35" s="20">
        <v>85</v>
      </c>
      <c r="N35" s="20">
        <f>ROUND(M35/L35*100,1)</f>
        <v>94.4</v>
      </c>
      <c r="O35" s="9" t="s">
        <v>20</v>
      </c>
      <c r="P35" s="19"/>
      <c r="Q35" s="56" t="s">
        <v>52</v>
      </c>
    </row>
    <row r="36" spans="2:17" ht="67.7" customHeight="1">
      <c r="B36" s="37"/>
      <c r="C36" s="77"/>
      <c r="D36" s="6"/>
      <c r="E36" s="6"/>
      <c r="F36" s="6"/>
      <c r="G36" s="6"/>
      <c r="H36" s="6"/>
      <c r="I36" s="6"/>
      <c r="J36" s="6"/>
      <c r="K36" s="21" t="s">
        <v>32</v>
      </c>
      <c r="L36" s="20">
        <v>100</v>
      </c>
      <c r="M36" s="22">
        <v>91</v>
      </c>
      <c r="N36" s="22">
        <f>M36</f>
        <v>91</v>
      </c>
      <c r="O36" s="9" t="s">
        <v>20</v>
      </c>
      <c r="P36" s="19"/>
      <c r="Q36" s="57"/>
    </row>
    <row r="37" spans="2:17">
      <c r="B37" s="37"/>
      <c r="C37" s="77"/>
      <c r="D37" s="6"/>
      <c r="E37" s="6"/>
      <c r="F37" s="6"/>
      <c r="G37" s="6"/>
      <c r="H37" s="6"/>
      <c r="I37" s="6"/>
      <c r="J37" s="6"/>
      <c r="K37" s="6"/>
      <c r="L37" s="6"/>
      <c r="M37" s="6"/>
      <c r="N37" s="6">
        <f>ROUND((M35/L35*100+M36/L36*100)/2,1)</f>
        <v>92.7</v>
      </c>
      <c r="O37" s="9" t="s">
        <v>20</v>
      </c>
      <c r="P37" s="20"/>
      <c r="Q37" s="57"/>
    </row>
    <row r="38" spans="2:17" ht="70.5" customHeight="1">
      <c r="B38" s="38"/>
      <c r="C38" s="78"/>
      <c r="D38" s="23">
        <v>3496.3</v>
      </c>
      <c r="E38" s="23">
        <v>3496.3</v>
      </c>
      <c r="F38" s="22">
        <f>E38/D38*100</f>
        <v>100</v>
      </c>
      <c r="G38" s="7"/>
      <c r="H38" s="6">
        <f>H35</f>
        <v>33480</v>
      </c>
      <c r="I38" s="6">
        <f>I35</f>
        <v>17618</v>
      </c>
      <c r="J38" s="6">
        <f>ROUND(I38/H38*100,1)</f>
        <v>52.6</v>
      </c>
      <c r="K38" s="9" t="s">
        <v>19</v>
      </c>
      <c r="L38" s="9" t="s">
        <v>20</v>
      </c>
      <c r="M38" s="9" t="s">
        <v>20</v>
      </c>
      <c r="N38" s="9" t="s">
        <v>20</v>
      </c>
      <c r="O38" s="6">
        <f>ROUND((F38+J35+N37)/3,1)</f>
        <v>81.8</v>
      </c>
      <c r="P38" s="20"/>
      <c r="Q38" s="58"/>
    </row>
    <row r="39" spans="2:17">
      <c r="B39" s="62" t="s">
        <v>23</v>
      </c>
      <c r="C39" s="63"/>
      <c r="D39" s="20"/>
      <c r="E39" s="20"/>
      <c r="F39" s="20"/>
      <c r="G39" s="6"/>
      <c r="H39" s="6"/>
      <c r="I39" s="6"/>
      <c r="J39" s="6"/>
      <c r="K39" s="6"/>
      <c r="L39" s="6"/>
      <c r="M39" s="6"/>
      <c r="N39" s="6" t="e">
        <f>ROUND(M39/L39*100,1)</f>
        <v>#DIV/0!</v>
      </c>
      <c r="O39" s="9" t="s">
        <v>20</v>
      </c>
      <c r="P39" s="6"/>
      <c r="Q39" s="36"/>
    </row>
    <row r="40" spans="2:17">
      <c r="B40" s="64"/>
      <c r="C40" s="65"/>
      <c r="D40" s="6"/>
      <c r="E40" s="6"/>
      <c r="F40" s="6"/>
      <c r="G40" s="6"/>
      <c r="H40" s="6"/>
      <c r="I40" s="6"/>
      <c r="J40" s="6"/>
      <c r="K40" s="6"/>
      <c r="L40" s="6"/>
      <c r="M40" s="6"/>
      <c r="N40" s="6" t="e">
        <f>ROUND(M40/L40*100,1)</f>
        <v>#DIV/0!</v>
      </c>
      <c r="O40" s="9" t="s">
        <v>20</v>
      </c>
      <c r="P40" s="6"/>
      <c r="Q40" s="37"/>
    </row>
    <row r="41" spans="2:17">
      <c r="B41" s="64"/>
      <c r="C41" s="65"/>
      <c r="D41" s="6"/>
      <c r="E41" s="6"/>
      <c r="F41" s="6"/>
      <c r="G41" s="6"/>
      <c r="H41" s="6"/>
      <c r="I41" s="6"/>
      <c r="J41" s="6"/>
      <c r="K41" s="6"/>
      <c r="L41" s="6"/>
      <c r="M41" s="6"/>
      <c r="N41" s="6" t="e">
        <f>ROUND(M41/L41*100,1)</f>
        <v>#DIV/0!</v>
      </c>
      <c r="O41" s="9" t="s">
        <v>20</v>
      </c>
      <c r="P41" s="6"/>
      <c r="Q41" s="37"/>
    </row>
    <row r="42" spans="2:17">
      <c r="B42" s="64"/>
      <c r="C42" s="65"/>
      <c r="D42" s="6"/>
      <c r="E42" s="6"/>
      <c r="F42" s="6"/>
      <c r="G42" s="6"/>
      <c r="H42" s="6"/>
      <c r="I42" s="6"/>
      <c r="J42" s="6"/>
      <c r="K42" s="6"/>
      <c r="L42" s="6"/>
      <c r="M42" s="6"/>
      <c r="N42" s="6" t="e">
        <f>ROUND(M42/L42*100,1)</f>
        <v>#DIV/0!</v>
      </c>
      <c r="O42" s="9" t="s">
        <v>20</v>
      </c>
      <c r="P42" s="6"/>
      <c r="Q42" s="37"/>
    </row>
    <row r="43" spans="2:17">
      <c r="B43" s="66"/>
      <c r="C43" s="67"/>
      <c r="D43" s="6"/>
      <c r="E43" s="6"/>
      <c r="F43" s="6"/>
      <c r="G43" s="6"/>
      <c r="H43" s="6"/>
      <c r="I43" s="6"/>
      <c r="J43" s="6" t="e">
        <f>ROUND(I43/H43*100,1)</f>
        <v>#DIV/0!</v>
      </c>
      <c r="K43" s="9" t="s">
        <v>19</v>
      </c>
      <c r="L43" s="9" t="s">
        <v>20</v>
      </c>
      <c r="M43" s="9" t="s">
        <v>20</v>
      </c>
      <c r="N43" s="9" t="s">
        <v>20</v>
      </c>
      <c r="O43" s="6" t="e">
        <f>(N39+N40+N41+N42)/4</f>
        <v>#DIV/0!</v>
      </c>
      <c r="P43" s="6"/>
      <c r="Q43" s="38"/>
    </row>
    <row r="44" spans="2:17" ht="89.25">
      <c r="B44" s="59">
        <v>2</v>
      </c>
      <c r="C44" s="74" t="s">
        <v>28</v>
      </c>
      <c r="D44" s="23">
        <v>71762.2</v>
      </c>
      <c r="E44" s="23">
        <v>71711</v>
      </c>
      <c r="F44" s="25">
        <f>E44/D44</f>
        <v>0.99928653246416643</v>
      </c>
      <c r="G44" s="79" t="s">
        <v>53</v>
      </c>
      <c r="H44" s="23">
        <v>1178406</v>
      </c>
      <c r="I44" s="20">
        <v>1166116</v>
      </c>
      <c r="J44" s="26">
        <f>ROUND(I44/H44*100,1)</f>
        <v>99</v>
      </c>
      <c r="K44" s="27" t="s">
        <v>33</v>
      </c>
      <c r="L44" s="23">
        <v>58</v>
      </c>
      <c r="M44" s="23">
        <v>58</v>
      </c>
      <c r="N44" s="20">
        <f t="shared" ref="N44:N46" si="0">ROUND(M44/L44*100,1)</f>
        <v>100</v>
      </c>
      <c r="O44" s="28" t="s">
        <v>20</v>
      </c>
      <c r="P44" s="27" t="s">
        <v>34</v>
      </c>
      <c r="Q44" s="49" t="s">
        <v>39</v>
      </c>
    </row>
    <row r="45" spans="2:17" ht="51">
      <c r="B45" s="60"/>
      <c r="C45" s="75"/>
      <c r="D45" s="23"/>
      <c r="E45" s="23"/>
      <c r="F45" s="25"/>
      <c r="G45" s="19"/>
      <c r="H45" s="23"/>
      <c r="I45" s="23"/>
      <c r="J45" s="25"/>
      <c r="K45" s="27" t="s">
        <v>32</v>
      </c>
      <c r="L45" s="23">
        <v>98</v>
      </c>
      <c r="M45" s="23">
        <v>98.2</v>
      </c>
      <c r="N45" s="20">
        <f t="shared" si="0"/>
        <v>100.2</v>
      </c>
      <c r="O45" s="28"/>
      <c r="P45" s="27" t="s">
        <v>44</v>
      </c>
      <c r="Q45" s="50"/>
    </row>
    <row r="46" spans="2:17" ht="114.75">
      <c r="B46" s="60"/>
      <c r="C46" s="75"/>
      <c r="D46" s="23"/>
      <c r="E46" s="23"/>
      <c r="F46" s="23"/>
      <c r="G46" s="23"/>
      <c r="H46" s="23"/>
      <c r="I46" s="23"/>
      <c r="J46" s="23"/>
      <c r="K46" s="27" t="s">
        <v>45</v>
      </c>
      <c r="L46" s="23">
        <v>31.6</v>
      </c>
      <c r="M46" s="23">
        <v>31.6</v>
      </c>
      <c r="N46" s="20">
        <f t="shared" si="0"/>
        <v>100</v>
      </c>
      <c r="O46" s="28" t="s">
        <v>20</v>
      </c>
      <c r="P46" s="27" t="s">
        <v>34</v>
      </c>
      <c r="Q46" s="50"/>
    </row>
    <row r="47" spans="2:17">
      <c r="B47" s="61"/>
      <c r="C47" s="76"/>
      <c r="D47" s="23">
        <f>D44</f>
        <v>71762.2</v>
      </c>
      <c r="E47" s="23">
        <f>E44</f>
        <v>71711</v>
      </c>
      <c r="F47" s="30">
        <f>F44</f>
        <v>0.99928653246416643</v>
      </c>
      <c r="G47" s="19"/>
      <c r="H47" s="23">
        <f>H44</f>
        <v>1178406</v>
      </c>
      <c r="I47" s="23">
        <f>I44</f>
        <v>1166116</v>
      </c>
      <c r="J47" s="23">
        <f>J44</f>
        <v>99</v>
      </c>
      <c r="K47" s="28" t="s">
        <v>19</v>
      </c>
      <c r="L47" s="28" t="s">
        <v>20</v>
      </c>
      <c r="M47" s="28" t="s">
        <v>20</v>
      </c>
      <c r="N47" s="20">
        <f>AVERAGE((M44/L44*100+M45/L45*100+M46/L46*100)/3)</f>
        <v>100.06802721088435</v>
      </c>
      <c r="O47" s="29">
        <v>0.99</v>
      </c>
      <c r="P47" s="23"/>
      <c r="Q47" s="51"/>
    </row>
    <row r="48" spans="2:17" ht="76.5">
      <c r="B48" s="36">
        <v>1</v>
      </c>
      <c r="C48" s="56" t="s">
        <v>59</v>
      </c>
      <c r="D48" s="6"/>
      <c r="E48" s="6"/>
      <c r="F48" s="6"/>
      <c r="G48" s="7"/>
      <c r="H48" s="20"/>
      <c r="I48" s="20"/>
      <c r="J48" s="18"/>
      <c r="K48" s="21" t="s">
        <v>60</v>
      </c>
      <c r="L48" s="20">
        <v>100</v>
      </c>
      <c r="M48" s="20">
        <v>81.8</v>
      </c>
      <c r="N48" s="20">
        <f>ROUND(M48/L48*100,1)</f>
        <v>81.8</v>
      </c>
      <c r="O48" s="35" t="s">
        <v>20</v>
      </c>
      <c r="P48" s="19" t="s">
        <v>61</v>
      </c>
      <c r="Q48" s="56" t="s">
        <v>62</v>
      </c>
    </row>
    <row r="49" spans="2:17" ht="76.5">
      <c r="B49" s="37"/>
      <c r="C49" s="37"/>
      <c r="D49" s="6"/>
      <c r="E49" s="6"/>
      <c r="F49" s="6"/>
      <c r="G49" s="7" t="s">
        <v>63</v>
      </c>
      <c r="H49" s="6">
        <v>5940</v>
      </c>
      <c r="I49" s="6">
        <v>4860</v>
      </c>
      <c r="J49" s="6">
        <v>81.8</v>
      </c>
      <c r="K49" s="21" t="s">
        <v>60</v>
      </c>
      <c r="L49" s="20">
        <v>100</v>
      </c>
      <c r="M49" s="22">
        <f>J48</f>
        <v>0</v>
      </c>
      <c r="N49" s="22">
        <f>M49</f>
        <v>0</v>
      </c>
      <c r="O49" s="35" t="s">
        <v>20</v>
      </c>
      <c r="P49" s="19" t="s">
        <v>64</v>
      </c>
      <c r="Q49" s="57"/>
    </row>
    <row r="50" spans="2:17">
      <c r="B50" s="37"/>
      <c r="C50" s="37"/>
      <c r="D50" s="6"/>
      <c r="E50" s="6"/>
      <c r="F50" s="6"/>
      <c r="G50" s="6"/>
      <c r="H50" s="6"/>
      <c r="I50" s="6"/>
      <c r="J50" s="6"/>
      <c r="K50" s="6"/>
      <c r="L50" s="6"/>
      <c r="M50" s="6"/>
      <c r="N50" s="6">
        <f>ROUND((M48/L48*100+M49/L49*100)/2,1)</f>
        <v>40.9</v>
      </c>
      <c r="O50" s="35" t="s">
        <v>20</v>
      </c>
      <c r="P50" s="20"/>
      <c r="Q50" s="57"/>
    </row>
    <row r="51" spans="2:17">
      <c r="B51" s="38"/>
      <c r="C51" s="38"/>
      <c r="D51" s="23">
        <v>1119.4000000000001</v>
      </c>
      <c r="E51" s="23">
        <v>1119.4000000000001</v>
      </c>
      <c r="F51" s="22">
        <f>E51/D51*100</f>
        <v>100</v>
      </c>
      <c r="G51" s="7"/>
      <c r="H51" s="20" t="s">
        <v>47</v>
      </c>
      <c r="I51" s="20" t="s">
        <v>47</v>
      </c>
      <c r="J51" s="6" t="e">
        <f>ROUND(I51/H51*100,1)</f>
        <v>#VALUE!</v>
      </c>
      <c r="K51" s="35" t="s">
        <v>19</v>
      </c>
      <c r="L51" s="35" t="s">
        <v>20</v>
      </c>
      <c r="M51" s="35" t="s">
        <v>20</v>
      </c>
      <c r="N51" s="35" t="s">
        <v>20</v>
      </c>
      <c r="O51" s="6">
        <f>ROUND((F51+J48+N50)/3,1)</f>
        <v>47</v>
      </c>
      <c r="P51" s="20"/>
      <c r="Q51" s="58"/>
    </row>
    <row r="52" spans="2:17">
      <c r="B52" s="62" t="s">
        <v>23</v>
      </c>
      <c r="C52" s="63"/>
      <c r="D52" s="20"/>
      <c r="E52" s="20"/>
      <c r="F52" s="20"/>
      <c r="G52" s="6"/>
      <c r="H52" s="6"/>
      <c r="I52" s="6"/>
      <c r="J52" s="6"/>
      <c r="K52" s="6"/>
      <c r="L52" s="6"/>
      <c r="M52" s="6"/>
      <c r="N52" s="6" t="e">
        <f>ROUND(M52/L52*100,1)</f>
        <v>#DIV/0!</v>
      </c>
      <c r="O52" s="35" t="s">
        <v>20</v>
      </c>
      <c r="P52" s="6"/>
      <c r="Q52" s="36"/>
    </row>
    <row r="53" spans="2:17">
      <c r="B53" s="64"/>
      <c r="C53" s="65"/>
      <c r="D53" s="6"/>
      <c r="E53" s="6"/>
      <c r="F53" s="6"/>
      <c r="G53" s="6"/>
      <c r="H53" s="6"/>
      <c r="I53" s="6"/>
      <c r="J53" s="6"/>
      <c r="K53" s="6"/>
      <c r="L53" s="6"/>
      <c r="M53" s="6"/>
      <c r="N53" s="6" t="e">
        <f>ROUND(M53/L53*100,1)</f>
        <v>#DIV/0!</v>
      </c>
      <c r="O53" s="35" t="s">
        <v>20</v>
      </c>
      <c r="P53" s="6"/>
      <c r="Q53" s="37"/>
    </row>
    <row r="54" spans="2:17">
      <c r="B54" s="64"/>
      <c r="C54" s="65"/>
      <c r="D54" s="6"/>
      <c r="E54" s="6"/>
      <c r="F54" s="6"/>
      <c r="G54" s="6"/>
      <c r="H54" s="6"/>
      <c r="I54" s="6"/>
      <c r="J54" s="6"/>
      <c r="K54" s="6"/>
      <c r="L54" s="6"/>
      <c r="M54" s="6"/>
      <c r="N54" s="6" t="e">
        <f>ROUND(M54/L54*100,1)</f>
        <v>#DIV/0!</v>
      </c>
      <c r="O54" s="35" t="s">
        <v>20</v>
      </c>
      <c r="P54" s="6"/>
      <c r="Q54" s="37"/>
    </row>
    <row r="55" spans="2:17">
      <c r="B55" s="64"/>
      <c r="C55" s="65"/>
      <c r="D55" s="6"/>
      <c r="E55" s="6"/>
      <c r="F55" s="6"/>
      <c r="G55" s="6"/>
      <c r="H55" s="6"/>
      <c r="I55" s="6"/>
      <c r="J55" s="6"/>
      <c r="K55" s="6"/>
      <c r="L55" s="6"/>
      <c r="M55" s="6"/>
      <c r="N55" s="6" t="e">
        <f>ROUND(M55/L55*100,1)</f>
        <v>#DIV/0!</v>
      </c>
      <c r="O55" s="35" t="s">
        <v>20</v>
      </c>
      <c r="P55" s="6"/>
      <c r="Q55" s="37"/>
    </row>
    <row r="56" spans="2:17">
      <c r="B56" s="66"/>
      <c r="C56" s="67"/>
      <c r="D56" s="6"/>
      <c r="E56" s="6"/>
      <c r="F56" s="6"/>
      <c r="G56" s="6"/>
      <c r="H56" s="6"/>
      <c r="I56" s="6"/>
      <c r="J56" s="6" t="e">
        <f>ROUND(I56/H56*100,1)</f>
        <v>#DIV/0!</v>
      </c>
      <c r="K56" s="35" t="s">
        <v>19</v>
      </c>
      <c r="L56" s="35" t="s">
        <v>20</v>
      </c>
      <c r="M56" s="35" t="s">
        <v>20</v>
      </c>
      <c r="N56" s="35" t="s">
        <v>20</v>
      </c>
      <c r="O56" s="6" t="e">
        <f>(N52+N53+N54+N55)/4</f>
        <v>#DIV/0!</v>
      </c>
      <c r="P56" s="6"/>
      <c r="Q56" s="38"/>
    </row>
    <row r="57" spans="2:17">
      <c r="C57" s="20" t="s">
        <v>70</v>
      </c>
      <c r="D57" s="6">
        <f>D38+D47+D51</f>
        <v>76377.899999999994</v>
      </c>
      <c r="E57" s="6">
        <f>E38+E47+E51</f>
        <v>76326.7</v>
      </c>
      <c r="F57" s="22">
        <f>E57/D57*100</f>
        <v>99.932964902151028</v>
      </c>
      <c r="G57" s="6"/>
      <c r="H57" s="6">
        <f>H38+H47+H49</f>
        <v>1217826</v>
      </c>
      <c r="I57" s="6">
        <f>I38+I47+I49</f>
        <v>1188594</v>
      </c>
      <c r="J57" s="22">
        <f>I57/H57*100</f>
        <v>97.599657093870547</v>
      </c>
      <c r="K57" s="6"/>
      <c r="L57" s="6"/>
      <c r="M57" s="6"/>
      <c r="N57" s="6"/>
      <c r="O57" s="6">
        <f>(O38+O47+O51)/3</f>
        <v>43.263333333333328</v>
      </c>
      <c r="P57" s="6"/>
      <c r="Q57" s="20" t="s">
        <v>71</v>
      </c>
    </row>
  </sheetData>
  <mergeCells count="43">
    <mergeCell ref="B48:B51"/>
    <mergeCell ref="C48:C51"/>
    <mergeCell ref="Q48:Q51"/>
    <mergeCell ref="B52:C56"/>
    <mergeCell ref="Q52:Q56"/>
    <mergeCell ref="C1:P1"/>
    <mergeCell ref="C2:P2"/>
    <mergeCell ref="C3:P3"/>
    <mergeCell ref="C4:P4"/>
    <mergeCell ref="B27:B30"/>
    <mergeCell ref="B8:B10"/>
    <mergeCell ref="C8:C10"/>
    <mergeCell ref="B12:B14"/>
    <mergeCell ref="C12:C14"/>
    <mergeCell ref="B15:B18"/>
    <mergeCell ref="C15:C18"/>
    <mergeCell ref="B19:B22"/>
    <mergeCell ref="C19:C22"/>
    <mergeCell ref="Q19:Q22"/>
    <mergeCell ref="Q8:Q10"/>
    <mergeCell ref="D9:F9"/>
    <mergeCell ref="G9:J9"/>
    <mergeCell ref="K9:O9"/>
    <mergeCell ref="D8:O8"/>
    <mergeCell ref="P8:P10"/>
    <mergeCell ref="Q12:Q14"/>
    <mergeCell ref="Q15:Q18"/>
    <mergeCell ref="Q31:Q34"/>
    <mergeCell ref="B23:B26"/>
    <mergeCell ref="C23:C26"/>
    <mergeCell ref="Q23:Q26"/>
    <mergeCell ref="B31:B34"/>
    <mergeCell ref="C27:C30"/>
    <mergeCell ref="Q27:Q30"/>
    <mergeCell ref="C31:C34"/>
    <mergeCell ref="B35:B38"/>
    <mergeCell ref="C35:C38"/>
    <mergeCell ref="Q35:Q38"/>
    <mergeCell ref="B44:B47"/>
    <mergeCell ref="C44:C47"/>
    <mergeCell ref="Q44:Q47"/>
    <mergeCell ref="B39:C43"/>
    <mergeCell ref="Q39:Q43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5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отдых </vt:lpstr>
      <vt:lpstr>присмотр и уход</vt:lpstr>
      <vt:lpstr>ДО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Povorova_NA</cp:lastModifiedBy>
  <cp:lastPrinted>2016-02-17T05:13:34Z</cp:lastPrinted>
  <dcterms:created xsi:type="dcterms:W3CDTF">1996-10-08T23:32:33Z</dcterms:created>
  <dcterms:modified xsi:type="dcterms:W3CDTF">2017-04-13T09:07:06Z</dcterms:modified>
</cp:coreProperties>
</file>